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KH\Desktop\2025\РІШЕННЯ\виконком\виконком квітень 2025\"/>
    </mc:Choice>
  </mc:AlternateContent>
  <bookViews>
    <workbookView xWindow="0" yWindow="0" windowWidth="28800" windowHeight="11835" tabRatio="794" activeTab="5"/>
  </bookViews>
  <sheets>
    <sheet name="Осн. фін. пок." sheetId="14" r:id="rId1"/>
    <sheet name="І. Інф. до звіт." sheetId="2" r:id="rId2"/>
    <sheet name="ІІ. Розр. з бюджетом" sheetId="19" r:id="rId3"/>
    <sheet name="ІІІ. Рух грош. коштів" sheetId="18" r:id="rId4"/>
    <sheet name="IV кап.інв. V кред." sheetId="3" r:id="rId5"/>
    <sheet name="VI-VII джер.кап.інв." sheetId="9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5">'VI-VII джер.кап.інв.'!$A$1:$AF$46</definedName>
    <definedName name="_xlnm.Print_Area" localSheetId="0">'Осн. фін. пок.'!$A$1:$I$110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" i="3" l="1"/>
  <c r="D105" i="14"/>
  <c r="D104" i="14"/>
  <c r="F105" i="14"/>
  <c r="F104" i="14"/>
  <c r="G104" i="14" s="1"/>
  <c r="F97" i="14"/>
  <c r="E97" i="14"/>
  <c r="D97" i="14"/>
  <c r="O11" i="9"/>
  <c r="O16" i="9" s="1"/>
  <c r="G23" i="18"/>
  <c r="F112" i="2"/>
  <c r="F113" i="2"/>
  <c r="F114" i="2"/>
  <c r="F115" i="2"/>
  <c r="F116" i="2"/>
  <c r="F117" i="2"/>
  <c r="F118" i="2"/>
  <c r="F119" i="2"/>
  <c r="E28" i="2"/>
  <c r="E38" i="2" s="1"/>
  <c r="E104" i="14"/>
  <c r="E105" i="14"/>
  <c r="C119" i="2"/>
  <c r="D119" i="2"/>
  <c r="D36" i="14"/>
  <c r="N17" i="2"/>
  <c r="J6" i="3"/>
  <c r="L6" i="3"/>
  <c r="E47" i="14" s="1"/>
  <c r="E57" i="14"/>
  <c r="D79" i="14"/>
  <c r="C79" i="14"/>
  <c r="C53" i="18"/>
  <c r="C50" i="18" s="1"/>
  <c r="D53" i="18"/>
  <c r="D50" i="18" s="1"/>
  <c r="E53" i="18"/>
  <c r="F54" i="14"/>
  <c r="F53" i="14"/>
  <c r="C15" i="18"/>
  <c r="D15" i="18"/>
  <c r="D7" i="18" s="1"/>
  <c r="E15" i="18"/>
  <c r="C105" i="14"/>
  <c r="C104" i="14"/>
  <c r="C99" i="14"/>
  <c r="D99" i="14"/>
  <c r="E99" i="14"/>
  <c r="F99" i="14"/>
  <c r="C98" i="14"/>
  <c r="D98" i="14"/>
  <c r="E98" i="14"/>
  <c r="F98" i="14"/>
  <c r="D91" i="14"/>
  <c r="F53" i="18"/>
  <c r="F50" i="18" s="1"/>
  <c r="F60" i="18" s="1"/>
  <c r="E82" i="14"/>
  <c r="E81" i="14"/>
  <c r="E80" i="14"/>
  <c r="E78" i="14"/>
  <c r="E76" i="14"/>
  <c r="F82" i="14"/>
  <c r="F81" i="14"/>
  <c r="F80" i="14"/>
  <c r="F78" i="14"/>
  <c r="H77" i="14"/>
  <c r="F76" i="14"/>
  <c r="AA11" i="9"/>
  <c r="AB11" i="9" s="1"/>
  <c r="AA12" i="9"/>
  <c r="AA13" i="9"/>
  <c r="AA14" i="9"/>
  <c r="AA15" i="9"/>
  <c r="Z11" i="9"/>
  <c r="Z12" i="9"/>
  <c r="Z13" i="9"/>
  <c r="Z14" i="9"/>
  <c r="Z15" i="9"/>
  <c r="D43" i="19"/>
  <c r="E43" i="19"/>
  <c r="F43" i="19"/>
  <c r="H43" i="19" s="1"/>
  <c r="D38" i="19"/>
  <c r="E38" i="19"/>
  <c r="F38" i="19"/>
  <c r="H38" i="19" s="1"/>
  <c r="D33" i="19"/>
  <c r="E33" i="19"/>
  <c r="F33" i="19"/>
  <c r="G33" i="19" s="1"/>
  <c r="D23" i="19"/>
  <c r="E23" i="19"/>
  <c r="E46" i="19" s="1"/>
  <c r="E45" i="14" s="1"/>
  <c r="F23" i="19"/>
  <c r="F46" i="19" s="1"/>
  <c r="F45" i="14" s="1"/>
  <c r="E119" i="2"/>
  <c r="F74" i="2"/>
  <c r="E74" i="2"/>
  <c r="H74" i="2" s="1"/>
  <c r="D74" i="2"/>
  <c r="D70" i="2"/>
  <c r="E70" i="2"/>
  <c r="F70" i="2"/>
  <c r="F100" i="2" s="1"/>
  <c r="D62" i="2"/>
  <c r="E62" i="2"/>
  <c r="F62" i="2"/>
  <c r="D39" i="2"/>
  <c r="E39" i="2"/>
  <c r="F39" i="2"/>
  <c r="D28" i="2"/>
  <c r="D38" i="2" s="1"/>
  <c r="F28" i="2"/>
  <c r="F38" i="2" s="1"/>
  <c r="D100" i="14"/>
  <c r="E100" i="14"/>
  <c r="F100" i="14"/>
  <c r="C100" i="14"/>
  <c r="D85" i="14"/>
  <c r="E85" i="14"/>
  <c r="F85" i="14"/>
  <c r="D54" i="14"/>
  <c r="E54" i="14"/>
  <c r="D53" i="14"/>
  <c r="E53" i="14"/>
  <c r="D44" i="14"/>
  <c r="E44" i="14"/>
  <c r="F44" i="14"/>
  <c r="C44" i="14"/>
  <c r="D43" i="14"/>
  <c r="E43" i="14"/>
  <c r="F43" i="14"/>
  <c r="C43" i="14"/>
  <c r="D42" i="14"/>
  <c r="E42" i="14"/>
  <c r="F42" i="14"/>
  <c r="C42" i="14"/>
  <c r="D41" i="14"/>
  <c r="E41" i="14"/>
  <c r="F41" i="14"/>
  <c r="D40" i="14"/>
  <c r="E40" i="14"/>
  <c r="F40" i="14"/>
  <c r="C40" i="14"/>
  <c r="G101" i="14"/>
  <c r="H101" i="14"/>
  <c r="G102" i="14"/>
  <c r="H102" i="14"/>
  <c r="G103" i="14"/>
  <c r="H103" i="14"/>
  <c r="N29" i="9"/>
  <c r="N30" i="9"/>
  <c r="N31" i="9"/>
  <c r="N32" i="9"/>
  <c r="N33" i="9"/>
  <c r="N34" i="9"/>
  <c r="H35" i="9"/>
  <c r="J35" i="9"/>
  <c r="L35" i="9"/>
  <c r="P35" i="9"/>
  <c r="R35" i="9"/>
  <c r="T35" i="9"/>
  <c r="F35" i="9"/>
  <c r="X13" i="9"/>
  <c r="Y13" i="9"/>
  <c r="X14" i="9"/>
  <c r="Y14" i="9"/>
  <c r="T13" i="9"/>
  <c r="U13" i="9"/>
  <c r="T14" i="9"/>
  <c r="U14" i="9"/>
  <c r="P13" i="9"/>
  <c r="Q13" i="9"/>
  <c r="P14" i="9"/>
  <c r="Q14" i="9"/>
  <c r="L13" i="9"/>
  <c r="M13" i="9"/>
  <c r="L14" i="9"/>
  <c r="M14" i="9"/>
  <c r="D89" i="2"/>
  <c r="E89" i="2"/>
  <c r="H89" i="2" s="1"/>
  <c r="F89" i="2"/>
  <c r="D86" i="2"/>
  <c r="E86" i="2"/>
  <c r="G86" i="2" s="1"/>
  <c r="F86" i="2"/>
  <c r="L17" i="2"/>
  <c r="M17" i="2"/>
  <c r="L18" i="2"/>
  <c r="M18" i="2"/>
  <c r="N18" i="2"/>
  <c r="G58" i="14"/>
  <c r="H58" i="14"/>
  <c r="G59" i="14"/>
  <c r="H59" i="14"/>
  <c r="G60" i="14"/>
  <c r="H60" i="14"/>
  <c r="G61" i="14"/>
  <c r="H61" i="14"/>
  <c r="G62" i="14"/>
  <c r="H62" i="14"/>
  <c r="G63" i="14"/>
  <c r="H63" i="14"/>
  <c r="G64" i="14"/>
  <c r="H64" i="14"/>
  <c r="G65" i="14"/>
  <c r="H65" i="14"/>
  <c r="G66" i="14"/>
  <c r="H66" i="14"/>
  <c r="G67" i="14"/>
  <c r="H67" i="14"/>
  <c r="G68" i="14"/>
  <c r="H68" i="14"/>
  <c r="G70" i="14"/>
  <c r="H70" i="14"/>
  <c r="G71" i="14"/>
  <c r="H71" i="14"/>
  <c r="G72" i="14"/>
  <c r="H72" i="14"/>
  <c r="H56" i="14"/>
  <c r="G56" i="14"/>
  <c r="H57" i="18"/>
  <c r="G57" i="18"/>
  <c r="E50" i="18"/>
  <c r="G12" i="18"/>
  <c r="H12" i="18"/>
  <c r="G13" i="18"/>
  <c r="H13" i="18"/>
  <c r="H35" i="2"/>
  <c r="G35" i="2"/>
  <c r="C39" i="2"/>
  <c r="C54" i="14"/>
  <c r="C53" i="14"/>
  <c r="H87" i="14"/>
  <c r="H88" i="14"/>
  <c r="H89" i="14"/>
  <c r="H90" i="14"/>
  <c r="H92" i="14"/>
  <c r="H93" i="14"/>
  <c r="H94" i="14"/>
  <c r="H95" i="14"/>
  <c r="H96" i="14"/>
  <c r="H99" i="14"/>
  <c r="G90" i="14"/>
  <c r="G92" i="14"/>
  <c r="G93" i="14"/>
  <c r="G94" i="14"/>
  <c r="G95" i="14"/>
  <c r="G96" i="14"/>
  <c r="G89" i="14"/>
  <c r="G87" i="14"/>
  <c r="G88" i="14"/>
  <c r="G86" i="14"/>
  <c r="G111" i="2"/>
  <c r="H111" i="2"/>
  <c r="G112" i="2"/>
  <c r="H112" i="2"/>
  <c r="G113" i="2"/>
  <c r="H113" i="2"/>
  <c r="G114" i="2"/>
  <c r="H114" i="2"/>
  <c r="G115" i="2"/>
  <c r="H115" i="2"/>
  <c r="G116" i="2"/>
  <c r="H116" i="2"/>
  <c r="G117" i="2"/>
  <c r="H117" i="2"/>
  <c r="G118" i="2"/>
  <c r="H118" i="2"/>
  <c r="G29" i="2"/>
  <c r="H29" i="2"/>
  <c r="G30" i="2"/>
  <c r="H30" i="2"/>
  <c r="G31" i="2"/>
  <c r="H31" i="2"/>
  <c r="G32" i="2"/>
  <c r="H32" i="2"/>
  <c r="G33" i="2"/>
  <c r="H33" i="2"/>
  <c r="G34" i="2"/>
  <c r="H34" i="2"/>
  <c r="G36" i="2"/>
  <c r="H36" i="2"/>
  <c r="G37" i="2"/>
  <c r="H37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G60" i="2"/>
  <c r="H60" i="2"/>
  <c r="G61" i="2"/>
  <c r="H61" i="2"/>
  <c r="G63" i="2"/>
  <c r="H63" i="2"/>
  <c r="G64" i="2"/>
  <c r="H64" i="2"/>
  <c r="G65" i="2"/>
  <c r="H65" i="2"/>
  <c r="G66" i="2"/>
  <c r="H66" i="2"/>
  <c r="G67" i="2"/>
  <c r="H67" i="2"/>
  <c r="G68" i="2"/>
  <c r="H68" i="2"/>
  <c r="G69" i="2"/>
  <c r="H69" i="2"/>
  <c r="G71" i="2"/>
  <c r="H71" i="2"/>
  <c r="G72" i="2"/>
  <c r="H72" i="2"/>
  <c r="G73" i="2"/>
  <c r="H73" i="2"/>
  <c r="G75" i="2"/>
  <c r="H75" i="2"/>
  <c r="G76" i="2"/>
  <c r="H76" i="2"/>
  <c r="G77" i="2"/>
  <c r="H77" i="2"/>
  <c r="G78" i="2"/>
  <c r="H78" i="2"/>
  <c r="G79" i="2"/>
  <c r="H79" i="2"/>
  <c r="G80" i="2"/>
  <c r="H80" i="2"/>
  <c r="G82" i="2"/>
  <c r="H82" i="2"/>
  <c r="G83" i="2"/>
  <c r="H83" i="2"/>
  <c r="G84" i="2"/>
  <c r="H84" i="2"/>
  <c r="G85" i="2"/>
  <c r="H85" i="2"/>
  <c r="G87" i="2"/>
  <c r="H87" i="2"/>
  <c r="G88" i="2"/>
  <c r="H88" i="2"/>
  <c r="G90" i="2"/>
  <c r="H90" i="2"/>
  <c r="G91" i="2"/>
  <c r="H91" i="2"/>
  <c r="G93" i="2"/>
  <c r="H93" i="2"/>
  <c r="G94" i="2"/>
  <c r="H94" i="2"/>
  <c r="G95" i="2"/>
  <c r="H95" i="2"/>
  <c r="G96" i="2"/>
  <c r="H96" i="2"/>
  <c r="G98" i="2"/>
  <c r="H98" i="2"/>
  <c r="G99" i="2"/>
  <c r="H99" i="2"/>
  <c r="G102" i="2"/>
  <c r="H102" i="2"/>
  <c r="F19" i="2"/>
  <c r="C19" i="2"/>
  <c r="K18" i="2"/>
  <c r="J18" i="2"/>
  <c r="I18" i="2"/>
  <c r="K17" i="2"/>
  <c r="J17" i="2"/>
  <c r="I17" i="2"/>
  <c r="N16" i="2"/>
  <c r="M16" i="2"/>
  <c r="L16" i="2"/>
  <c r="K16" i="2"/>
  <c r="J16" i="2"/>
  <c r="I16" i="2"/>
  <c r="P8" i="3"/>
  <c r="Q8" i="3"/>
  <c r="P9" i="3"/>
  <c r="Q9" i="3"/>
  <c r="P10" i="3"/>
  <c r="Q10" i="3"/>
  <c r="P11" i="3"/>
  <c r="Q11" i="3"/>
  <c r="P12" i="3"/>
  <c r="Q12" i="3"/>
  <c r="P7" i="3"/>
  <c r="L10" i="9"/>
  <c r="M10" i="9"/>
  <c r="Q10" i="9"/>
  <c r="T10" i="9"/>
  <c r="T16" i="9" s="1"/>
  <c r="U10" i="9"/>
  <c r="X10" i="9"/>
  <c r="Y10" i="9"/>
  <c r="Z10" i="9"/>
  <c r="AA10" i="9"/>
  <c r="AB10" i="9" s="1"/>
  <c r="L11" i="9"/>
  <c r="M11" i="9"/>
  <c r="P11" i="9"/>
  <c r="Q11" i="9"/>
  <c r="T11" i="9"/>
  <c r="U11" i="9"/>
  <c r="X11" i="9"/>
  <c r="Y11" i="9"/>
  <c r="L12" i="9"/>
  <c r="M12" i="9"/>
  <c r="P12" i="9"/>
  <c r="Q12" i="9"/>
  <c r="T12" i="9"/>
  <c r="U12" i="9"/>
  <c r="X12" i="9"/>
  <c r="Y12" i="9"/>
  <c r="AB12" i="9"/>
  <c r="L15" i="9"/>
  <c r="M15" i="9"/>
  <c r="P15" i="9"/>
  <c r="Q15" i="9"/>
  <c r="T15" i="9"/>
  <c r="U15" i="9"/>
  <c r="X15" i="9"/>
  <c r="X16" i="9" s="1"/>
  <c r="Y15" i="9"/>
  <c r="J16" i="9"/>
  <c r="K16" i="9"/>
  <c r="N16" i="9"/>
  <c r="R16" i="9"/>
  <c r="U16" i="9"/>
  <c r="S16" i="9"/>
  <c r="V16" i="9"/>
  <c r="W16" i="9"/>
  <c r="Y16" i="9"/>
  <c r="H6" i="3"/>
  <c r="C47" i="14" s="1"/>
  <c r="I6" i="3"/>
  <c r="S6" i="3" s="1"/>
  <c r="D47" i="14"/>
  <c r="F47" i="14"/>
  <c r="Q6" i="3"/>
  <c r="Q7" i="3"/>
  <c r="R7" i="3"/>
  <c r="S7" i="3"/>
  <c r="R8" i="3"/>
  <c r="S8" i="3"/>
  <c r="R9" i="3"/>
  <c r="S9" i="3"/>
  <c r="R10" i="3"/>
  <c r="S10" i="3"/>
  <c r="R11" i="3"/>
  <c r="S11" i="3"/>
  <c r="R12" i="3"/>
  <c r="S12" i="3"/>
  <c r="B29" i="3"/>
  <c r="R29" i="3"/>
  <c r="S29" i="3"/>
  <c r="B30" i="3"/>
  <c r="R30" i="3"/>
  <c r="S30" i="3"/>
  <c r="B31" i="3"/>
  <c r="R31" i="3"/>
  <c r="S31" i="3"/>
  <c r="B32" i="3"/>
  <c r="R32" i="3"/>
  <c r="S32" i="3"/>
  <c r="B33" i="3"/>
  <c r="R33" i="3"/>
  <c r="S33" i="3"/>
  <c r="B34" i="3"/>
  <c r="R34" i="3"/>
  <c r="S34" i="3"/>
  <c r="B35" i="3"/>
  <c r="R35" i="3"/>
  <c r="S35" i="3"/>
  <c r="B36" i="3"/>
  <c r="R36" i="3"/>
  <c r="S36" i="3"/>
  <c r="B37" i="3"/>
  <c r="R37" i="3"/>
  <c r="S37" i="3"/>
  <c r="F74" i="14"/>
  <c r="G74" i="14" s="1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G8" i="18"/>
  <c r="H8" i="18"/>
  <c r="G9" i="18"/>
  <c r="H9" i="18"/>
  <c r="G10" i="18"/>
  <c r="H10" i="18"/>
  <c r="G11" i="18"/>
  <c r="H11" i="18"/>
  <c r="G14" i="18"/>
  <c r="H14" i="18"/>
  <c r="F15" i="18"/>
  <c r="F7" i="18" s="1"/>
  <c r="G16" i="18"/>
  <c r="H16" i="18"/>
  <c r="G17" i="18"/>
  <c r="H17" i="18"/>
  <c r="G18" i="18"/>
  <c r="H18" i="18"/>
  <c r="G19" i="18"/>
  <c r="H19" i="18"/>
  <c r="G21" i="18"/>
  <c r="H21" i="18"/>
  <c r="G22" i="18"/>
  <c r="H22" i="18"/>
  <c r="C24" i="18"/>
  <c r="D24" i="18"/>
  <c r="E24" i="18"/>
  <c r="F24" i="18"/>
  <c r="G25" i="18"/>
  <c r="H25" i="18"/>
  <c r="G26" i="18"/>
  <c r="H26" i="18"/>
  <c r="G27" i="18"/>
  <c r="H27" i="18"/>
  <c r="G29" i="18"/>
  <c r="H29" i="18"/>
  <c r="G30" i="18"/>
  <c r="H30" i="18"/>
  <c r="G31" i="18"/>
  <c r="H31" i="18"/>
  <c r="G32" i="18"/>
  <c r="H32" i="18"/>
  <c r="G33" i="18"/>
  <c r="H33" i="18"/>
  <c r="C34" i="18"/>
  <c r="C28" i="18"/>
  <c r="D34" i="18"/>
  <c r="D28" i="18" s="1"/>
  <c r="E34" i="18"/>
  <c r="E28" i="18" s="1"/>
  <c r="E20" i="18" s="1"/>
  <c r="F34" i="18"/>
  <c r="G35" i="18"/>
  <c r="H35" i="18"/>
  <c r="G36" i="18"/>
  <c r="H36" i="18"/>
  <c r="G37" i="18"/>
  <c r="H37" i="18"/>
  <c r="G38" i="18"/>
  <c r="H38" i="18"/>
  <c r="G39" i="18"/>
  <c r="H39" i="18"/>
  <c r="C42" i="18"/>
  <c r="D42" i="18"/>
  <c r="D60" i="18" s="1"/>
  <c r="E42" i="18"/>
  <c r="F42" i="18"/>
  <c r="G43" i="18"/>
  <c r="H43" i="18"/>
  <c r="G44" i="18"/>
  <c r="H44" i="18"/>
  <c r="G45" i="18"/>
  <c r="H45" i="18"/>
  <c r="G46" i="18"/>
  <c r="H46" i="18"/>
  <c r="G47" i="18"/>
  <c r="H47" i="18"/>
  <c r="G48" i="18"/>
  <c r="H48" i="18"/>
  <c r="G49" i="18"/>
  <c r="H49" i="18"/>
  <c r="G51" i="18"/>
  <c r="H51" i="18"/>
  <c r="G52" i="18"/>
  <c r="H52" i="18"/>
  <c r="G54" i="18"/>
  <c r="H54" i="18"/>
  <c r="G55" i="18"/>
  <c r="H55" i="18"/>
  <c r="G56" i="18"/>
  <c r="H56" i="18"/>
  <c r="G58" i="18"/>
  <c r="H58" i="18"/>
  <c r="G59" i="18"/>
  <c r="H59" i="18"/>
  <c r="G63" i="18"/>
  <c r="H63" i="18"/>
  <c r="C64" i="18"/>
  <c r="C62" i="18" s="1"/>
  <c r="D64" i="18"/>
  <c r="D62" i="18" s="1"/>
  <c r="E64" i="18"/>
  <c r="E62" i="18" s="1"/>
  <c r="F64" i="18"/>
  <c r="G64" i="18" s="1"/>
  <c r="G65" i="18"/>
  <c r="H65" i="18"/>
  <c r="G66" i="18"/>
  <c r="H66" i="18"/>
  <c r="G67" i="18"/>
  <c r="H67" i="18"/>
  <c r="G68" i="18"/>
  <c r="H68" i="18"/>
  <c r="G70" i="18"/>
  <c r="H70" i="18"/>
  <c r="C71" i="18"/>
  <c r="C69" i="18" s="1"/>
  <c r="D71" i="18"/>
  <c r="D69" i="18" s="1"/>
  <c r="E71" i="18"/>
  <c r="E69" i="18" s="1"/>
  <c r="F71" i="18"/>
  <c r="F69" i="18" s="1"/>
  <c r="G72" i="18"/>
  <c r="H72" i="18"/>
  <c r="G73" i="18"/>
  <c r="H73" i="18"/>
  <c r="G74" i="18"/>
  <c r="H74" i="18"/>
  <c r="G75" i="18"/>
  <c r="H75" i="18"/>
  <c r="G76" i="18"/>
  <c r="H76" i="18"/>
  <c r="G77" i="18"/>
  <c r="H77" i="18"/>
  <c r="G78" i="18"/>
  <c r="H78" i="18"/>
  <c r="G81" i="18"/>
  <c r="H81" i="18"/>
  <c r="G82" i="18"/>
  <c r="H82" i="18"/>
  <c r="G8" i="19"/>
  <c r="H8" i="19"/>
  <c r="G9" i="19"/>
  <c r="H9" i="19"/>
  <c r="C10" i="19"/>
  <c r="D10" i="19"/>
  <c r="E10" i="19"/>
  <c r="F10" i="19"/>
  <c r="H10" i="19" s="1"/>
  <c r="C11" i="19"/>
  <c r="D11" i="19"/>
  <c r="E11" i="19"/>
  <c r="F11" i="19"/>
  <c r="H11" i="19" s="1"/>
  <c r="G11" i="19"/>
  <c r="G12" i="19"/>
  <c r="H12" i="19"/>
  <c r="G13" i="19"/>
  <c r="H13" i="19"/>
  <c r="G14" i="19"/>
  <c r="H14" i="19"/>
  <c r="G15" i="19"/>
  <c r="H15" i="19"/>
  <c r="G16" i="19"/>
  <c r="H16" i="19"/>
  <c r="G17" i="19"/>
  <c r="H17" i="19"/>
  <c r="G18" i="19"/>
  <c r="H18" i="19"/>
  <c r="G19" i="19"/>
  <c r="H19" i="19"/>
  <c r="G20" i="19"/>
  <c r="H20" i="19"/>
  <c r="C23" i="19"/>
  <c r="G24" i="19"/>
  <c r="H24" i="19"/>
  <c r="G25" i="19"/>
  <c r="H25" i="19"/>
  <c r="G26" i="19"/>
  <c r="H26" i="19"/>
  <c r="G27" i="19"/>
  <c r="H27" i="19"/>
  <c r="G28" i="19"/>
  <c r="H28" i="19"/>
  <c r="G29" i="19"/>
  <c r="H29" i="19"/>
  <c r="G30" i="19"/>
  <c r="H30" i="19"/>
  <c r="G31" i="19"/>
  <c r="H31" i="19"/>
  <c r="G32" i="19"/>
  <c r="H32" i="19"/>
  <c r="C33" i="19"/>
  <c r="G34" i="19"/>
  <c r="H34" i="19"/>
  <c r="G35" i="19"/>
  <c r="H35" i="19"/>
  <c r="G36" i="19"/>
  <c r="H36" i="19"/>
  <c r="G37" i="19"/>
  <c r="H37" i="19"/>
  <c r="C38" i="19"/>
  <c r="G39" i="19"/>
  <c r="H39" i="19"/>
  <c r="G40" i="19"/>
  <c r="H40" i="19"/>
  <c r="G41" i="19"/>
  <c r="H41" i="19"/>
  <c r="G42" i="19"/>
  <c r="H42" i="19"/>
  <c r="C43" i="19"/>
  <c r="G44" i="19"/>
  <c r="H44" i="19"/>
  <c r="G45" i="19"/>
  <c r="H45" i="19"/>
  <c r="G27" i="2"/>
  <c r="H27" i="2"/>
  <c r="C38" i="2"/>
  <c r="C62" i="2"/>
  <c r="C70" i="2"/>
  <c r="C86" i="2"/>
  <c r="C89" i="2"/>
  <c r="C105" i="2"/>
  <c r="D105" i="2"/>
  <c r="E105" i="2"/>
  <c r="F105" i="2"/>
  <c r="C106" i="2"/>
  <c r="D106" i="2"/>
  <c r="E106" i="2"/>
  <c r="F106" i="2"/>
  <c r="H106" i="2"/>
  <c r="C107" i="2"/>
  <c r="D107" i="2"/>
  <c r="E107" i="2"/>
  <c r="F107" i="2"/>
  <c r="C108" i="2"/>
  <c r="D108" i="2"/>
  <c r="E108" i="2"/>
  <c r="F108" i="2"/>
  <c r="H108" i="2" s="1"/>
  <c r="C109" i="2"/>
  <c r="D109" i="2"/>
  <c r="E109" i="2"/>
  <c r="F109" i="2"/>
  <c r="C57" i="14"/>
  <c r="D57" i="14"/>
  <c r="G57" i="14" s="1"/>
  <c r="H69" i="14"/>
  <c r="G69" i="14"/>
  <c r="D75" i="14"/>
  <c r="G85" i="14"/>
  <c r="H86" i="14"/>
  <c r="H71" i="18"/>
  <c r="AC14" i="9"/>
  <c r="G43" i="19"/>
  <c r="H33" i="19"/>
  <c r="Z16" i="9"/>
  <c r="J17" i="9" s="1"/>
  <c r="Z17" i="9" s="1"/>
  <c r="G100" i="14"/>
  <c r="B38" i="3"/>
  <c r="AB15" i="9"/>
  <c r="AB14" i="9"/>
  <c r="AC11" i="9"/>
  <c r="AC12" i="9"/>
  <c r="P6" i="3"/>
  <c r="H85" i="14"/>
  <c r="E7" i="18"/>
  <c r="H34" i="18"/>
  <c r="G24" i="18"/>
  <c r="H98" i="14"/>
  <c r="G98" i="14"/>
  <c r="H15" i="18"/>
  <c r="R38" i="3"/>
  <c r="F83" i="14" s="1"/>
  <c r="AA16" i="9"/>
  <c r="S17" i="9" s="1"/>
  <c r="C36" i="14"/>
  <c r="E60" i="18" l="1"/>
  <c r="H23" i="18"/>
  <c r="G38" i="19"/>
  <c r="G23" i="19"/>
  <c r="G105" i="2"/>
  <c r="G89" i="2"/>
  <c r="H86" i="2"/>
  <c r="G70" i="2"/>
  <c r="E81" i="2"/>
  <c r="E104" i="2" s="1"/>
  <c r="E110" i="2" s="1"/>
  <c r="E37" i="14" s="1"/>
  <c r="E52" i="14" s="1"/>
  <c r="G105" i="14"/>
  <c r="H104" i="14"/>
  <c r="H119" i="2"/>
  <c r="H62" i="2"/>
  <c r="G39" i="2"/>
  <c r="H28" i="2"/>
  <c r="E40" i="18"/>
  <c r="E80" i="18" s="1"/>
  <c r="E83" i="18" s="1"/>
  <c r="E101" i="2"/>
  <c r="H39" i="2"/>
  <c r="I19" i="2"/>
  <c r="C101" i="2"/>
  <c r="C81" i="2"/>
  <c r="C92" i="2" s="1"/>
  <c r="C97" i="2" s="1"/>
  <c r="C7" i="19" s="1"/>
  <c r="C21" i="19" s="1"/>
  <c r="P16" i="9"/>
  <c r="H23" i="19"/>
  <c r="N35" i="9"/>
  <c r="D46" i="19"/>
  <c r="D45" i="14" s="1"/>
  <c r="G10" i="19"/>
  <c r="H105" i="2"/>
  <c r="C20" i="18"/>
  <c r="D100" i="2"/>
  <c r="G106" i="2"/>
  <c r="F62" i="18"/>
  <c r="G62" i="18" s="1"/>
  <c r="D81" i="2"/>
  <c r="D92" i="2" s="1"/>
  <c r="D97" i="2" s="1"/>
  <c r="H53" i="18"/>
  <c r="N17" i="9"/>
  <c r="Q16" i="9"/>
  <c r="L19" i="2"/>
  <c r="H82" i="14"/>
  <c r="G99" i="14"/>
  <c r="H50" i="18"/>
  <c r="G50" i="18"/>
  <c r="H74" i="14"/>
  <c r="C97" i="14"/>
  <c r="D20" i="18"/>
  <c r="D40" i="18" s="1"/>
  <c r="C60" i="18"/>
  <c r="G77" i="14"/>
  <c r="F75" i="14"/>
  <c r="G78" i="14"/>
  <c r="H81" i="14"/>
  <c r="E75" i="14"/>
  <c r="C100" i="2"/>
  <c r="H109" i="2"/>
  <c r="G74" i="2"/>
  <c r="G62" i="2"/>
  <c r="G44" i="14"/>
  <c r="G80" i="14"/>
  <c r="H40" i="14"/>
  <c r="F81" i="2"/>
  <c r="F92" i="2" s="1"/>
  <c r="F97" i="2" s="1"/>
  <c r="G38" i="2"/>
  <c r="F101" i="2"/>
  <c r="H38" i="2"/>
  <c r="F35" i="14"/>
  <c r="F36" i="14" s="1"/>
  <c r="G28" i="2"/>
  <c r="G41" i="14"/>
  <c r="H41" i="14"/>
  <c r="D101" i="2"/>
  <c r="AC13" i="9"/>
  <c r="W17" i="9"/>
  <c r="K17" i="9"/>
  <c r="AC10" i="9"/>
  <c r="AC15" i="9"/>
  <c r="V17" i="9"/>
  <c r="L16" i="9"/>
  <c r="M16" i="9"/>
  <c r="H42" i="14"/>
  <c r="H80" i="14"/>
  <c r="H64" i="18"/>
  <c r="H42" i="18"/>
  <c r="G42" i="18"/>
  <c r="G34" i="18"/>
  <c r="H24" i="18"/>
  <c r="G40" i="14"/>
  <c r="G46" i="19"/>
  <c r="H46" i="19"/>
  <c r="G119" i="2"/>
  <c r="H91" i="14"/>
  <c r="E100" i="2"/>
  <c r="G100" i="2" s="1"/>
  <c r="H107" i="2"/>
  <c r="H70" i="2"/>
  <c r="H100" i="14"/>
  <c r="H105" i="14"/>
  <c r="Q37" i="3"/>
  <c r="Q35" i="3"/>
  <c r="Q33" i="3"/>
  <c r="Q29" i="3"/>
  <c r="Q36" i="3"/>
  <c r="Q34" i="3"/>
  <c r="Q32" i="3"/>
  <c r="Q38" i="3" s="1"/>
  <c r="Q30" i="3"/>
  <c r="S38" i="3"/>
  <c r="Q31" i="3"/>
  <c r="H76" i="14"/>
  <c r="G45" i="14"/>
  <c r="C46" i="19"/>
  <c r="C45" i="14" s="1"/>
  <c r="H34" i="14"/>
  <c r="G34" i="14"/>
  <c r="H78" i="14"/>
  <c r="F79" i="14"/>
  <c r="G91" i="14"/>
  <c r="G76" i="14"/>
  <c r="G81" i="14"/>
  <c r="E79" i="14"/>
  <c r="H45" i="14"/>
  <c r="H43" i="14"/>
  <c r="H44" i="14"/>
  <c r="G60" i="18"/>
  <c r="H60" i="18"/>
  <c r="E79" i="18"/>
  <c r="H62" i="18"/>
  <c r="G7" i="18"/>
  <c r="H7" i="18"/>
  <c r="G83" i="14"/>
  <c r="H83" i="14"/>
  <c r="H69" i="18"/>
  <c r="G69" i="18"/>
  <c r="G47" i="14"/>
  <c r="H47" i="14"/>
  <c r="D79" i="18"/>
  <c r="C79" i="18"/>
  <c r="C40" i="18"/>
  <c r="AB13" i="9"/>
  <c r="AB16" i="9" s="1"/>
  <c r="G109" i="2"/>
  <c r="F79" i="18"/>
  <c r="O17" i="9"/>
  <c r="AC16" i="9"/>
  <c r="F28" i="18"/>
  <c r="G107" i="2"/>
  <c r="G15" i="18"/>
  <c r="R6" i="3"/>
  <c r="R17" i="9"/>
  <c r="G43" i="14"/>
  <c r="H57" i="14"/>
  <c r="G71" i="18"/>
  <c r="G108" i="2"/>
  <c r="G53" i="18"/>
  <c r="G42" i="14"/>
  <c r="G82" i="14"/>
  <c r="D104" i="2" l="1"/>
  <c r="D110" i="2" s="1"/>
  <c r="D37" i="14" s="1"/>
  <c r="D52" i="14" s="1"/>
  <c r="H101" i="2"/>
  <c r="H100" i="2"/>
  <c r="E92" i="2"/>
  <c r="E97" i="2" s="1"/>
  <c r="E7" i="19" s="1"/>
  <c r="E21" i="19" s="1"/>
  <c r="C104" i="2"/>
  <c r="C37" i="14" s="1"/>
  <c r="C52" i="14" s="1"/>
  <c r="G81" i="2"/>
  <c r="AA17" i="9"/>
  <c r="G75" i="14"/>
  <c r="H75" i="14"/>
  <c r="C38" i="14"/>
  <c r="C50" i="14" s="1"/>
  <c r="H81" i="2"/>
  <c r="G101" i="2"/>
  <c r="F104" i="2"/>
  <c r="G104" i="2" s="1"/>
  <c r="H97" i="14"/>
  <c r="H79" i="14"/>
  <c r="G97" i="14"/>
  <c r="G79" i="14"/>
  <c r="H79" i="18"/>
  <c r="G79" i="18"/>
  <c r="F7" i="19"/>
  <c r="F38" i="14"/>
  <c r="H28" i="18"/>
  <c r="G28" i="18"/>
  <c r="F20" i="18"/>
  <c r="D38" i="14"/>
  <c r="D7" i="19"/>
  <c r="D21" i="19" s="1"/>
  <c r="C80" i="18"/>
  <c r="C83" i="18" s="1"/>
  <c r="D80" i="18"/>
  <c r="D83" i="18" s="1"/>
  <c r="H92" i="2" l="1"/>
  <c r="E38" i="14"/>
  <c r="E49" i="14" s="1"/>
  <c r="G92" i="2"/>
  <c r="H97" i="2"/>
  <c r="G97" i="2"/>
  <c r="G7" i="19"/>
  <c r="F110" i="2"/>
  <c r="H110" i="2" s="1"/>
  <c r="C49" i="14"/>
  <c r="C51" i="14"/>
  <c r="H104" i="2"/>
  <c r="G20" i="18"/>
  <c r="H20" i="18"/>
  <c r="F40" i="18"/>
  <c r="F50" i="14"/>
  <c r="F49" i="14"/>
  <c r="F51" i="14"/>
  <c r="F21" i="19"/>
  <c r="H7" i="19"/>
  <c r="D51" i="14"/>
  <c r="D49" i="14"/>
  <c r="D50" i="14"/>
  <c r="G110" i="2" l="1"/>
  <c r="F37" i="14"/>
  <c r="F52" i="14" s="1"/>
  <c r="E50" i="14"/>
  <c r="G38" i="14"/>
  <c r="E51" i="14"/>
  <c r="H38" i="14"/>
  <c r="G21" i="19"/>
  <c r="H21" i="19"/>
  <c r="F80" i="18"/>
  <c r="G40" i="18"/>
  <c r="H40" i="18"/>
  <c r="G37" i="14" l="1"/>
  <c r="H37" i="14"/>
  <c r="H80" i="18"/>
  <c r="G80" i="18"/>
  <c r="F83" i="18"/>
  <c r="H83" i="18" l="1"/>
  <c r="G83" i="18"/>
  <c r="H35" i="14"/>
  <c r="G35" i="14"/>
  <c r="E36" i="14"/>
  <c r="H36" i="14" s="1"/>
  <c r="G36" i="14" l="1"/>
</calcChain>
</file>

<file path=xl/sharedStrings.xml><?xml version="1.0" encoding="utf-8"?>
<sst xmlns="http://schemas.openxmlformats.org/spreadsheetml/2006/main" count="669" uniqueCount="446">
  <si>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</si>
  <si>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</si>
  <si>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</si>
  <si>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</si>
  <si>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</si>
  <si>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</si>
  <si>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</si>
  <si>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</si>
  <si>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СПОДУ</t>
  </si>
  <si>
    <t xml:space="preserve">за  КВЕД  </t>
  </si>
  <si>
    <t xml:space="preserve">Телефон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</si>
  <si>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</si>
  <si>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</si>
  <si>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</si>
  <si>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Код рядка </t>
  </si>
  <si>
    <t>Усього доходів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</si>
  <si>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</si>
  <si>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</si>
  <si>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</si>
  <si>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</si>
  <si>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</si>
  <si>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</si>
  <si>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</si>
  <si>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</si>
  <si>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</si>
  <si>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</si>
  <si>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</si>
  <si>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</si>
  <si>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</si>
  <si>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</si>
  <si>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</si>
  <si>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</si>
  <si>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</si>
  <si>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</si>
  <si>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</si>
  <si>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</si>
  <si>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</si>
  <si>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</si>
  <si>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</si>
  <si>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</si>
  <si>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</si>
  <si>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</si>
  <si>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</si>
  <si>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</si>
  <si>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</si>
  <si>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</si>
  <si>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</si>
  <si>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</si>
  <si>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</si>
  <si>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</si>
  <si>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</si>
  <si>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</si>
  <si>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</si>
  <si>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t>витрати на утримання основних фондів, інших необоротних активів загальногосподарського використання,  у тому числі:</t>
  </si>
  <si>
    <t>(підпис)</t>
  </si>
  <si>
    <t>витрати на рекламу</t>
  </si>
  <si>
    <t>Інші операційні витрати, усього, у тому числі:</t>
  </si>
  <si>
    <t>податок на доходи фізичних осіб</t>
  </si>
  <si>
    <t>акцизний податок</t>
  </si>
  <si>
    <t>Вид діяльності</t>
  </si>
  <si>
    <t>Бюджетне фінансування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</si>
  <si>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</si>
  <si>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</si>
  <si>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</si>
  <si>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</si>
  <si>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</si>
  <si>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>І. Формування фінансових результатів</t>
  </si>
  <si>
    <t>у тому числі:</t>
  </si>
  <si>
    <t>_____________________________</t>
  </si>
  <si>
    <t>Середньооблікова кількість штатних працівників</t>
  </si>
  <si>
    <t xml:space="preserve">до Порядку складання, затвердження 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</si>
  <si>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</si>
  <si>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</si>
  <si>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</si>
  <si>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</si>
  <si>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</si>
  <si>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</si>
  <si>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</si>
  <si>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</si>
  <si>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</si>
  <si>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</si>
  <si>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інші витрати (розшифрувати)</t>
  </si>
  <si>
    <t>інші витрати на збут (розшифрувати)</t>
  </si>
  <si>
    <t>Інші джерела (розшифрувати)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</si>
  <si>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</si>
  <si>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</si>
  <si>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</si>
  <si>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</si>
  <si>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Код за ЄДРПОУ</t>
  </si>
  <si>
    <t>EBITDA</t>
  </si>
  <si>
    <t>Власний капітал</t>
  </si>
  <si>
    <t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</si>
  <si>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</si>
  <si>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</si>
  <si>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</si>
  <si>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</si>
  <si>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</si>
  <si>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</si>
  <si>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</si>
  <si>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</si>
  <si>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транспортні витрати</t>
  </si>
  <si>
    <t>Стандарти звітності П(с)БОУ</t>
  </si>
  <si>
    <t>Стандарти звітності МСФЗ</t>
  </si>
  <si>
    <t>Перенесено з додаткового капіталу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</si>
  <si>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</si>
  <si>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</si>
  <si>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</si>
  <si>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</si>
  <si>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 xml:space="preserve">IV. Капітальні інвестиції 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</si>
  <si>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</si>
  <si>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</si>
  <si>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</si>
  <si>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</si>
  <si>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</si>
  <si>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>Елементи операційних витрат</t>
  </si>
  <si>
    <t>Факт наростаючим підсумком з початку року</t>
  </si>
  <si>
    <t>Факт</t>
  </si>
  <si>
    <t>Додаток 3</t>
  </si>
  <si>
    <t>ЗВІТ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</si>
  <si>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</si>
  <si>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</si>
  <si>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</si>
  <si>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Отримано залучених коштів за звітний період</t>
  </si>
  <si>
    <t>план</t>
  </si>
  <si>
    <t>факт</t>
  </si>
  <si>
    <t>Найменування об’єкта</t>
  </si>
  <si>
    <t xml:space="preserve">та контролю виконання фінансового плану </t>
  </si>
  <si>
    <t>суб'єкта господарювання державного сектору економіки</t>
  </si>
  <si>
    <t xml:space="preserve">                  (підпис)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</si>
  <si>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</si>
  <si>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</si>
  <si>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</si>
  <si>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</si>
  <si>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</si>
  <si>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</si>
  <si>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</si>
  <si>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</si>
  <si>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</si>
  <si>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</si>
  <si>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</si>
  <si>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</si>
  <si>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</si>
  <si>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</si>
  <si>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</si>
  <si>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адміністративно-управлінський персонал</t>
  </si>
  <si>
    <t>працівники</t>
  </si>
  <si>
    <t>Власні кошти (розшифрувати)</t>
  </si>
  <si>
    <t>кількість продукції/             наданих послуг, одиниця виміру</t>
  </si>
  <si>
    <t xml:space="preserve">                   (підпис)</t>
  </si>
  <si>
    <t xml:space="preserve">                                           (посада)</t>
  </si>
  <si>
    <t>Найменування підприємства</t>
  </si>
  <si>
    <t>(    )</t>
  </si>
  <si>
    <t>зміна ціни одиниці  (вартості продукції/     наданих послуг)</t>
  </si>
  <si>
    <t>Капітальні інвестиції, усього, у тому числі: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</si>
  <si>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</si>
  <si>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</si>
  <si>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</si>
  <si>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</si>
  <si>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</si>
  <si>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</si>
  <si>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</si>
  <si>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</si>
  <si>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</si>
  <si>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</si>
  <si>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</si>
  <si>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</si>
  <si>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</si>
  <si>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</si>
  <si>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</si>
  <si>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</si>
  <si>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</si>
  <si>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</si>
  <si>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</si>
  <si>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</si>
  <si>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</si>
  <si>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</si>
  <si>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</si>
  <si>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</si>
  <si>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</si>
  <si>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</si>
  <si>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</si>
  <si>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</si>
  <si>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</si>
  <si>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</si>
  <si>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</si>
  <si>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</si>
  <si>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</si>
  <si>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</si>
  <si>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</si>
  <si>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</si>
  <si>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7010</t>
  </si>
  <si>
    <t>7011</t>
  </si>
  <si>
    <t>7012</t>
  </si>
  <si>
    <t>7013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</si>
  <si>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</si>
  <si>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</si>
  <si>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</si>
  <si>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</si>
  <si>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</si>
  <si>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</si>
  <si>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</si>
  <si>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</si>
  <si>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</si>
  <si>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1050/1</t>
  </si>
  <si>
    <t>Необоротні активи, усього, у тому числі:</t>
  </si>
  <si>
    <t>первісна вартість</t>
  </si>
  <si>
    <t>знос</t>
  </si>
  <si>
    <t>Оборотні активи, усього, у тому числі: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</si>
  <si>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</si>
  <si>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</si>
  <si>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</si>
  <si>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</si>
  <si>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</si>
  <si>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</si>
  <si>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Факт наростаючим підсумком
з початку року</t>
  </si>
  <si>
    <t>Факт наростаючим підсумком 
з початку року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</si>
  <si>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</si>
  <si>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</si>
  <si>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</si>
  <si>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</si>
  <si>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</si>
  <si>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</si>
  <si>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Усього виплат на користь держави</t>
  </si>
  <si>
    <t xml:space="preserve">Сплата податків, зборів та інших обов'язкових платежів 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</si>
  <si>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</si>
  <si>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</si>
  <si>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</si>
  <si>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</si>
  <si>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</si>
  <si>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</si>
  <si>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</si>
  <si>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</si>
  <si>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</si>
  <si>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інші (штрафи, пені, неустойки) (розшифрувати)</t>
  </si>
  <si>
    <t>нетипові операційні витрати (розшифрувати)</t>
  </si>
  <si>
    <t>x</t>
  </si>
  <si>
    <t>Одиниця виміру, тис. грн</t>
  </si>
  <si>
    <t>рентна плата за користування надрами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</si>
  <si>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</si>
  <si>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</si>
  <si>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</si>
  <si>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</si>
  <si>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</si>
  <si>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</si>
  <si>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</si>
  <si>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</si>
  <si>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</si>
  <si>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</si>
  <si>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</si>
  <si>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зносу основних засобів 
(сума зносу, рядок 6003 / первісна вартість основних засобів, рядок 6002)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</si>
  <si>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</si>
  <si>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</si>
  <si>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тис. грн (без ПДВ)</t>
  </si>
  <si>
    <t>Рентабельність EBITDA
(EBITDA, рядок 1310 / чистий дохід від реалізації продукції (товарів, робіт, послуг), рядок 1000) х 100, %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</si>
  <si>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</si>
  <si>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</si>
  <si>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</si>
  <si>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Надходження грошових коштів від операційної діяльності</t>
  </si>
  <si>
    <t>Витрачання грошових коштів від операційної діяльності</t>
  </si>
  <si>
    <t>Інші витрачання (розшифрувати)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</si>
  <si>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</si>
  <si>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</si>
  <si>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</si>
  <si>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</si>
  <si>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</si>
  <si>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</si>
  <si>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</si>
  <si>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</si>
  <si>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</si>
  <si>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>Виплати за деривативами</t>
  </si>
  <si>
    <t>Інші платежі (розшифрувати)</t>
  </si>
  <si>
    <t>Витрачання грошових коштів від фінансової діяльності</t>
  </si>
  <si>
    <t>члени наглядової ради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</si>
  <si>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</si>
  <si>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</si>
  <si>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</si>
  <si>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</si>
  <si>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Чистий рух грошових коштів за звітний період</t>
  </si>
  <si>
    <t>члени правління</t>
  </si>
  <si>
    <t>8024</t>
  </si>
  <si>
    <t>8025</t>
  </si>
  <si>
    <t>8004</t>
  </si>
  <si>
    <t>8005</t>
  </si>
  <si>
    <t xml:space="preserve">про виконання фінансового плану </t>
  </si>
  <si>
    <t>член наглядової ради</t>
  </si>
  <si>
    <t>член правління</t>
  </si>
  <si>
    <t>керівник</t>
  </si>
  <si>
    <t>працівник</t>
  </si>
  <si>
    <t>адміністративно-управлінський працівник</t>
  </si>
  <si>
    <t>Зобов’язання з податків, зборів та інших обов’язкових платежів, у тому числі:</t>
  </si>
  <si>
    <t>3156/1</t>
  </si>
  <si>
    <t>3156/2</t>
  </si>
  <si>
    <t>Надходження від деривативів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</si>
  <si>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</si>
  <si>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</si>
  <si>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</si>
  <si>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</si>
  <si>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</si>
  <si>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(пункт 11)</t>
  </si>
  <si>
    <r>
      <t xml:space="preserve">Суб'єкт управління </t>
    </r>
    <r>
      <rPr>
        <b/>
        <i/>
        <sz val="14"/>
        <rFont val="Times New Roman"/>
        <family val="1"/>
        <charset val="204"/>
      </rPr>
      <t xml:space="preserve"> </t>
    </r>
  </si>
  <si>
    <t>№ з/п</t>
  </si>
  <si>
    <t xml:space="preserve">ІІ. Сплата податків, зборів та інших обов'язкових платежів </t>
  </si>
  <si>
    <t>основні засоби</t>
  </si>
  <si>
    <t>дебіторська заборгованість за продукцію, товари, роботи, послуги</t>
  </si>
  <si>
    <t>дебіторська заборгованість за розрахунками з бюджетом</t>
  </si>
  <si>
    <t>гроші та їх еквіваленти</t>
  </si>
  <si>
    <t>Поточні зобов'язання і забезпечення, у тому числі:</t>
  </si>
  <si>
    <t xml:space="preserve">поточна кредиторська заборгованість за товари, роботи, послуги </t>
  </si>
  <si>
    <t>поточна кредиторська заборгованість за розрахунками з бюджетом</t>
  </si>
  <si>
    <t>Усього зобов'язання і забезпечення, у тому числі:</t>
  </si>
  <si>
    <t>державні гранти і субсидії</t>
  </si>
  <si>
    <t>фінансові запозичення</t>
  </si>
  <si>
    <t>V. Звіт про фінансовий стан</t>
  </si>
  <si>
    <t>ІІІ. Капітальні інвестиції</t>
  </si>
  <si>
    <t>ІV. Коефіцієнтний аналіз</t>
  </si>
  <si>
    <t>VI. Кредитна політика</t>
  </si>
  <si>
    <t>VII. Дані про персонал та витрати на оплату праці</t>
  </si>
  <si>
    <t>Заборгованість за кредитами на початок періоду</t>
  </si>
  <si>
    <t>7030</t>
  </si>
  <si>
    <t>7021</t>
  </si>
  <si>
    <t>7022</t>
  </si>
  <si>
    <t>7023</t>
  </si>
  <si>
    <t>Заборгованість за кредитами на кінець періоду</t>
  </si>
  <si>
    <t>Середньомісячні витрати на оплату праці одного працівника (грн), усього, у тому числі:</t>
  </si>
  <si>
    <t>Рентна плата (розшифрувати)</t>
  </si>
  <si>
    <t xml:space="preserve">      V. Інформація щодо отримання та повернення залучених коштів</t>
  </si>
  <si>
    <t>Заборгованість за кредитами на початок ______ року</t>
  </si>
  <si>
    <t>Заборгованість за кредитами на кінець ______ року</t>
  </si>
  <si>
    <t>сума основного боргу</t>
  </si>
  <si>
    <t>відсотки, нараховані протягом року</t>
  </si>
  <si>
    <t>відсотки сплачені</t>
  </si>
  <si>
    <t>курсові різниці (сума основного боргу)
(+/-)</t>
  </si>
  <si>
    <t>курсові різниці (відсотки)
(+/-)</t>
  </si>
  <si>
    <t>відсотки нараховані</t>
  </si>
  <si>
    <t>Довгострокові зобов'язання, усього,
у тому числі:</t>
  </si>
  <si>
    <t>Короткострокові зобов'язання, усього,
у тому числі:</t>
  </si>
  <si>
    <t>Інші фінансові зобов'язання, усього,
у тому числі:</t>
  </si>
  <si>
    <t xml:space="preserve">Власне ім'я ПРІЗВИЩЕ </t>
  </si>
  <si>
    <t xml:space="preserve">                                     (посада)</t>
  </si>
  <si>
    <t xml:space="preserve">          (підпис)</t>
  </si>
  <si>
    <t>минулий
рік</t>
  </si>
  <si>
    <t>поточний
 рік</t>
  </si>
  <si>
    <t>виконання,
 %</t>
  </si>
  <si>
    <t>Відхилення, 
 +/–</t>
  </si>
  <si>
    <t>Виконання, 
%</t>
  </si>
  <si>
    <t xml:space="preserve">Код
 рядка </t>
  </si>
  <si>
    <t>податок на додану вартість, що підлягає відшкодуванню з бюджету за підсумками звітного періоду</t>
  </si>
  <si>
    <t>податок на додану вартість, що підлягає сплаті до бюджету за підсумками звітного періоду</t>
  </si>
  <si>
    <t>8011</t>
  </si>
  <si>
    <t>8012</t>
  </si>
  <si>
    <t>8013</t>
  </si>
  <si>
    <t>8014</t>
  </si>
  <si>
    <t>8015</t>
  </si>
  <si>
    <t>Амортизація основних засобів і нематеріальних активів</t>
  </si>
  <si>
    <t>бюджетне фінансування</t>
  </si>
  <si>
    <t xml:space="preserve">інші надходження (розшифрувати) </t>
  </si>
  <si>
    <t>інші необоротні активи (розшифрувати)</t>
  </si>
  <si>
    <t>Середня кількість працівників (штатних працівників, зовнішніх сумісників та працівників, які працюють за цивільно-правовими договорами), у тому числі:</t>
  </si>
  <si>
    <t>3. Формування фінансових результатів</t>
  </si>
  <si>
    <t>VІ. Джерела капітальних інвестицій</t>
  </si>
  <si>
    <t xml:space="preserve">Прізвище та власне ім'я керівника  </t>
  </si>
  <si>
    <t>Розмір державної частки у статутному капіталі</t>
  </si>
  <si>
    <t>Коригування, зміна облікової політики (розшифрувати)</t>
  </si>
  <si>
    <t>Скоригований залишок нерозподіленого прибутку (непокритого збитку) на початок звітного періоду, усього, у тому числі:</t>
  </si>
  <si>
    <t xml:space="preserve">капітальне будівництво </t>
  </si>
  <si>
    <t>придбання (виготовлення) основних засобів (розшифрувати)</t>
  </si>
  <si>
    <t>модернізація, модифікація (добудова, дообладнання, реконструкція) (розшифрувати)</t>
  </si>
  <si>
    <t>придбання (створення) нематеріальних активів (розшифрувати про ліцензійне програмне забезпечення)</t>
  </si>
  <si>
    <t>VІІ. Капітальне будівництво (рядок 4010 таблиці IV)</t>
  </si>
  <si>
    <t xml:space="preserve">Найменування об’єкта </t>
  </si>
  <si>
    <t>Рік початку        і закінчення будівництва</t>
  </si>
  <si>
    <t>Загальна кошторисна вартість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</si>
  <si>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</si>
  <si>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</si>
  <si>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</si>
  <si>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</si>
  <si>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</si>
  <si>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</si>
  <si>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</si>
  <si>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</si>
  <si>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</si>
  <si>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</si>
  <si>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t xml:space="preserve">інші зобов’язання з податків і зборів, у тому числі:
 </t>
  </si>
  <si>
    <t>інші платежі (розшифрувати)</t>
  </si>
  <si>
    <t>посадовий оклад</t>
  </si>
  <si>
    <t>8023/1</t>
  </si>
  <si>
    <t>преміювання</t>
  </si>
  <si>
    <t>8023/2</t>
  </si>
  <si>
    <t xml:space="preserve">інші виплати, передбачені законодавством </t>
  </si>
  <si>
    <t>8023/3</t>
  </si>
  <si>
    <t>Код</t>
  </si>
  <si>
    <t>Внесені зміни до затвердженного фінансового плану (дата)</t>
  </si>
  <si>
    <t xml:space="preserve">зміни  з </t>
  </si>
  <si>
    <t xml:space="preserve">Галузь    </t>
  </si>
  <si>
    <t>Місцезнаходження</t>
  </si>
  <si>
    <t xml:space="preserve">Цільове фінансування, у тому числі: </t>
  </si>
  <si>
    <t>І. Інформація</t>
  </si>
  <si>
    <t>1. Перелік підприємств, які включені до консолідованого (зведеного) звіту</t>
  </si>
  <si>
    <t>2. Інформація про бізнес підприємства (код рядка 1000 звіту)</t>
  </si>
  <si>
    <t>(квартал, рік)</t>
  </si>
  <si>
    <t>Звітний період (квартал, рік)</t>
  </si>
  <si>
    <t>* при розрахунку середьомісячних витрат на оплату праці необхідне корегування формул залежно від звітного періоду (квартал, півріччя, 9 місяців), що потребує відповідно ділення на кількість місяців у звітному періоді</t>
  </si>
  <si>
    <t>Звітний період
 (квартал, рік)</t>
  </si>
  <si>
    <t>Капітальні інвестиції</t>
  </si>
  <si>
    <t>витрати на % банку за абонплату</t>
  </si>
  <si>
    <t>рентна плата за транспортування (земля)</t>
  </si>
  <si>
    <t>( -   )</t>
  </si>
  <si>
    <t>П.П.Ушатенко</t>
  </si>
  <si>
    <t xml:space="preserve"> </t>
  </si>
  <si>
    <t>Обухівське водопровідно-каналізаційне підприємство</t>
  </si>
  <si>
    <t>Централізоване водопостачання та водовідведення</t>
  </si>
  <si>
    <t>житлово-комунальна</t>
  </si>
  <si>
    <t>тис.гривень</t>
  </si>
  <si>
    <t>м.Обухіва, вул. Київська 130в</t>
  </si>
  <si>
    <t>7-15-00</t>
  </si>
  <si>
    <t xml:space="preserve"> Директор</t>
  </si>
  <si>
    <t>36 Забір,очищення та постачання води</t>
  </si>
  <si>
    <t>37  Каналізація,відведення й очищення стічних вод</t>
  </si>
  <si>
    <t>Доходи  інші (абонплата)</t>
  </si>
  <si>
    <t xml:space="preserve">    Директор</t>
  </si>
  <si>
    <t xml:space="preserve">                                          Директор</t>
  </si>
  <si>
    <t xml:space="preserve">                                           Директор</t>
  </si>
  <si>
    <t xml:space="preserve">              Директор</t>
  </si>
  <si>
    <r>
      <t xml:space="preserve"> </t>
    </r>
    <r>
      <rPr>
        <b/>
        <sz val="14"/>
        <rFont val="Times New Roman"/>
        <family val="1"/>
        <charset val="204"/>
      </rPr>
      <t>П.П.Ушатенко</t>
    </r>
  </si>
  <si>
    <t xml:space="preserve">      Директор</t>
  </si>
  <si>
    <t>Будівництво модульної зливової станції</t>
  </si>
  <si>
    <t>2024р.</t>
  </si>
  <si>
    <t>22000,0 тис.грн.</t>
  </si>
  <si>
    <t xml:space="preserve">         Директор</t>
  </si>
  <si>
    <t xml:space="preserve"> П.П.Ушатенко</t>
  </si>
  <si>
    <t>Розроблена та затверджена проектно-кошторисна документація.,затверджена виконкомом Обухівської міської  ради</t>
  </si>
  <si>
    <t>Експертний висновок</t>
  </si>
  <si>
    <t>за   2024 рік</t>
  </si>
  <si>
    <t>до звіту про виконання фінансового плану за 2024 рік (квартал, рік)</t>
  </si>
  <si>
    <t xml:space="preserve">    (посада)</t>
  </si>
  <si>
    <t xml:space="preserve">                                                                       (підпис)</t>
  </si>
  <si>
    <t xml:space="preserve">                  (посада)</t>
  </si>
  <si>
    <t xml:space="preserve">       (посада)</t>
  </si>
  <si>
    <t xml:space="preserve">                 (підпис)</t>
  </si>
  <si>
    <t xml:space="preserve">                                            (посада)</t>
  </si>
  <si>
    <t xml:space="preserve">                        (підпис)</t>
  </si>
  <si>
    <t xml:space="preserve">                            (підпис)</t>
  </si>
  <si>
    <t xml:space="preserve">                                          (посада)</t>
  </si>
  <si>
    <t xml:space="preserve">                                                                        (підпис)</t>
  </si>
  <si>
    <t xml:space="preserve">          (посада)</t>
  </si>
  <si>
    <t xml:space="preserve">                                                   (підпис)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</si>
</sst>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₴_-;\-* #,##0.00_₴_-;_-* &quot;-&quot;??_₴_-;_-@_-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#,##0&quot;р.&quot;;[Red]\-#,##0&quot;р.&quot;"/>
    <numFmt numFmtId="169" formatCode="#,##0.00&quot;р.&quot;;\-#,##0.00&quot;р.&quot;"/>
    <numFmt numFmtId="170" formatCode="_-* #,##0.00_р_._-;\-* #,##0.00_р_._-;_-* &quot;-&quot;??_р_._-;_-@_-"/>
    <numFmt numFmtId="171" formatCode="_-* #,##0.00\ _г_р_н_._-;\-* #,##0.00\ _г_р_н_._-;_-* &quot;-&quot;??\ _г_р_н_._-;_-@_-"/>
    <numFmt numFmtId="172" formatCode="0.0"/>
    <numFmt numFmtId="173" formatCode="#,##0.0"/>
    <numFmt numFmtId="174" formatCode="###\ ##0.000"/>
    <numFmt numFmtId="175" formatCode="#,##0.0_ ;[Red]\-#,##0.0\ "/>
    <numFmt numFmtId="176" formatCode="0.0;\(0.0\);\ ;\-"/>
    <numFmt numFmtId="177" formatCode="_(* #,##0_);_(* \(#,##0\);_(* &quot;-&quot;??_);_(@_)"/>
    <numFmt numFmtId="178" formatCode="_(* #,##0.0_);_(* \(#,##0.0\);_(* &quot;-&quot;??_);_(@_)"/>
    <numFmt numFmtId="179" formatCode="_(* #,##0.0_);_(* \(#,##0.0\);_(* &quot;-&quot;_);_(@_)"/>
  </numFmts>
  <fonts count="72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</font>
    <font>
      <sz val="14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54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1" fillId="2" borderId="0" applyNumberFormat="0" applyBorder="0" applyAlignment="0" applyProtection="0"/>
    <xf numFmtId="0" fontId="1" fillId="2" borderId="0" applyNumberFormat="0" applyBorder="0" applyAlignment="0" applyProtection="0"/>
    <xf numFmtId="0" fontId="31" fillId="3" borderId="0" applyNumberFormat="0" applyBorder="0" applyAlignment="0" applyProtection="0"/>
    <xf numFmtId="0" fontId="1" fillId="3" borderId="0" applyNumberFormat="0" applyBorder="0" applyAlignment="0" applyProtection="0"/>
    <xf numFmtId="0" fontId="31" fillId="4" borderId="0" applyNumberFormat="0" applyBorder="0" applyAlignment="0" applyProtection="0"/>
    <xf numFmtId="0" fontId="1" fillId="4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6" borderId="0" applyNumberFormat="0" applyBorder="0" applyAlignment="0" applyProtection="0"/>
    <xf numFmtId="0" fontId="1" fillId="6" borderId="0" applyNumberFormat="0" applyBorder="0" applyAlignment="0" applyProtection="0"/>
    <xf numFmtId="0" fontId="3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9" borderId="0" applyNumberFormat="0" applyBorder="0" applyAlignment="0" applyProtection="0"/>
    <xf numFmtId="0" fontId="1" fillId="9" borderId="0" applyNumberFormat="0" applyBorder="0" applyAlignment="0" applyProtection="0"/>
    <xf numFmtId="0" fontId="31" fillId="10" borderId="0" applyNumberFormat="0" applyBorder="0" applyAlignment="0" applyProtection="0"/>
    <xf numFmtId="0" fontId="1" fillId="10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2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9" borderId="0" applyNumberFormat="0" applyBorder="0" applyAlignment="0" applyProtection="0"/>
    <xf numFmtId="0" fontId="14" fillId="9" borderId="0" applyNumberFormat="0" applyBorder="0" applyAlignment="0" applyProtection="0"/>
    <xf numFmtId="0" fontId="32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5" fillId="3" borderId="0" applyNumberFormat="0" applyBorder="0" applyAlignment="0" applyProtection="0"/>
    <xf numFmtId="0" fontId="17" fillId="20" borderId="1" applyNumberFormat="0" applyAlignment="0" applyProtection="0"/>
    <xf numFmtId="0" fontId="22" fillId="21" borderId="2" applyNumberFormat="0" applyAlignment="0" applyProtection="0"/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171" fontId="11" fillId="0" borderId="0" applyFont="0" applyFill="0" applyBorder="0" applyAlignment="0" applyProtection="0"/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0" fontId="26" fillId="0" borderId="0" applyNumberFormat="0" applyFill="0" applyBorder="0" applyAlignment="0" applyProtection="0"/>
    <xf numFmtId="174" fontId="34" fillId="0" borderId="0" applyAlignment="0">
      <alignment wrapText="1"/>
    </xf>
    <xf numFmtId="0" fontId="29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5" fillId="7" borderId="1" applyNumberFormat="0" applyAlignment="0" applyProtection="0"/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36" fillId="22" borderId="7">
      <alignment horizontal="left" vertical="center"/>
      <protection locked="0"/>
    </xf>
    <xf numFmtId="49" fontId="36" fillId="22" borderId="7">
      <alignment horizontal="left" vertical="center"/>
    </xf>
    <xf numFmtId="4" fontId="36" fillId="22" borderId="7">
      <alignment horizontal="right" vertical="center"/>
      <protection locked="0"/>
    </xf>
    <xf numFmtId="4" fontId="36" fillId="22" borderId="7">
      <alignment horizontal="right" vertical="center"/>
    </xf>
    <xf numFmtId="4" fontId="37" fillId="22" borderId="7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9" fontId="33" fillId="22" borderId="3">
      <alignment horizontal="left" vertical="center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</xf>
    <xf numFmtId="4" fontId="33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" fontId="44" fillId="0" borderId="3">
      <alignment horizontal="right" vertical="center"/>
      <protection locked="0"/>
    </xf>
    <xf numFmtId="4" fontId="44" fillId="0" borderId="3">
      <alignment horizontal="right" vertical="center"/>
    </xf>
    <xf numFmtId="4" fontId="45" fillId="0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9" fontId="44" fillId="0" borderId="3">
      <alignment horizontal="left" vertical="center"/>
      <protection locked="0"/>
    </xf>
    <xf numFmtId="49" fontId="45" fillId="0" borderId="3">
      <alignment horizontal="left" vertical="center"/>
      <protection locked="0"/>
    </xf>
    <xf numFmtId="4" fontId="44" fillId="0" borderId="3">
      <alignment horizontal="right" vertical="center"/>
      <protection locked="0"/>
    </xf>
    <xf numFmtId="0" fontId="27" fillId="0" borderId="8" applyNumberFormat="0" applyFill="0" applyAlignment="0" applyProtection="0"/>
    <xf numFmtId="0" fontId="24" fillId="23" borderId="0" applyNumberFormat="0" applyBorder="0" applyAlignment="0" applyProtection="0"/>
    <xf numFmtId="0" fontId="11" fillId="0" borderId="0"/>
    <xf numFmtId="0" fontId="11" fillId="0" borderId="0"/>
    <xf numFmtId="0" fontId="11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8" fillId="26" borderId="3">
      <alignment horizontal="right" vertical="center"/>
      <protection locked="0"/>
    </xf>
    <xf numFmtId="4" fontId="48" fillId="27" borderId="3">
      <alignment horizontal="right" vertical="center"/>
      <protection locked="0"/>
    </xf>
    <xf numFmtId="4" fontId="48" fillId="28" borderId="3">
      <alignment horizontal="right" vertical="center"/>
      <protection locked="0"/>
    </xf>
    <xf numFmtId="0" fontId="16" fillId="20" borderId="10" applyNumberFormat="0" applyAlignment="0" applyProtection="0"/>
    <xf numFmtId="49" fontId="33" fillId="0" borderId="3">
      <alignment horizontal="left" vertical="center" wrapText="1"/>
      <protection locked="0"/>
    </xf>
    <xf numFmtId="49" fontId="33" fillId="0" borderId="3">
      <alignment horizontal="left" vertical="center" wrapText="1"/>
      <protection locked="0"/>
    </xf>
    <xf numFmtId="0" fontId="23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32" fillId="16" borderId="0" applyNumberFormat="0" applyBorder="0" applyAlignment="0" applyProtection="0"/>
    <xf numFmtId="0" fontId="14" fillId="16" borderId="0" applyNumberFormat="0" applyBorder="0" applyAlignment="0" applyProtection="0"/>
    <xf numFmtId="0" fontId="32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18" borderId="0" applyNumberFormat="0" applyBorder="0" applyAlignment="0" applyProtection="0"/>
    <xf numFmtId="0" fontId="14" fillId="18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9" borderId="0" applyNumberFormat="0" applyBorder="0" applyAlignment="0" applyProtection="0"/>
    <xf numFmtId="0" fontId="14" fillId="19" borderId="0" applyNumberFormat="0" applyBorder="0" applyAlignment="0" applyProtection="0"/>
    <xf numFmtId="0" fontId="49" fillId="7" borderId="1" applyNumberFormat="0" applyAlignment="0" applyProtection="0"/>
    <xf numFmtId="0" fontId="15" fillId="7" borderId="1" applyNumberFormat="0" applyAlignment="0" applyProtection="0"/>
    <xf numFmtId="0" fontId="50" fillId="20" borderId="10" applyNumberFormat="0" applyAlignment="0" applyProtection="0"/>
    <xf numFmtId="0" fontId="16" fillId="20" borderId="10" applyNumberFormat="0" applyAlignment="0" applyProtection="0"/>
    <xf numFmtId="0" fontId="51" fillId="20" borderId="1" applyNumberFormat="0" applyAlignment="0" applyProtection="0"/>
    <xf numFmtId="0" fontId="17" fillId="20" borderId="1" applyNumberFormat="0" applyAlignment="0" applyProtection="0"/>
    <xf numFmtId="166" fontId="11" fillId="0" borderId="0" applyFont="0" applyFill="0" applyBorder="0" applyAlignment="0" applyProtection="0"/>
    <xf numFmtId="0" fontId="52" fillId="0" borderId="4" applyNumberFormat="0" applyFill="0" applyAlignment="0" applyProtection="0"/>
    <xf numFmtId="0" fontId="18" fillId="0" borderId="4" applyNumberFormat="0" applyFill="0" applyAlignment="0" applyProtection="0"/>
    <xf numFmtId="0" fontId="53" fillId="0" borderId="5" applyNumberFormat="0" applyFill="0" applyAlignment="0" applyProtection="0"/>
    <xf numFmtId="0" fontId="19" fillId="0" borderId="5" applyNumberFormat="0" applyFill="0" applyAlignment="0" applyProtection="0"/>
    <xf numFmtId="0" fontId="54" fillId="0" borderId="6" applyNumberFormat="0" applyFill="0" applyAlignment="0" applyProtection="0"/>
    <xf numFmtId="0" fontId="20" fillId="0" borderId="6" applyNumberFormat="0" applyFill="0" applyAlignment="0" applyProtection="0"/>
    <xf numFmtId="0" fontId="5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5" fillId="0" borderId="11" applyNumberFormat="0" applyFill="0" applyAlignment="0" applyProtection="0"/>
    <xf numFmtId="0" fontId="21" fillId="0" borderId="11" applyNumberFormat="0" applyFill="0" applyAlignment="0" applyProtection="0"/>
    <xf numFmtId="0" fontId="56" fillId="21" borderId="2" applyNumberFormat="0" applyAlignment="0" applyProtection="0"/>
    <xf numFmtId="0" fontId="22" fillId="21" borderId="2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3" borderId="0" applyNumberFormat="0" applyBorder="0" applyAlignment="0" applyProtection="0"/>
    <xf numFmtId="0" fontId="24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11" fillId="0" borderId="0"/>
    <xf numFmtId="0" fontId="2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58" fillId="3" borderId="0" applyNumberFormat="0" applyBorder="0" applyAlignment="0" applyProtection="0"/>
    <xf numFmtId="0" fontId="25" fillId="3" borderId="0" applyNumberFormat="0" applyBorder="0" applyAlignment="0" applyProtection="0"/>
    <xf numFmtId="0" fontId="5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5" borderId="9" applyNumberFormat="0" applyFont="0" applyAlignment="0" applyProtection="0"/>
    <xf numFmtId="0" fontId="11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8" applyNumberFormat="0" applyFill="0" applyAlignment="0" applyProtection="0"/>
    <xf numFmtId="0" fontId="27" fillId="0" borderId="8" applyNumberFormat="0" applyFill="0" applyAlignment="0" applyProtection="0"/>
    <xf numFmtId="0" fontId="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5" fontId="64" fillId="0" borderId="0" applyFont="0" applyFill="0" applyBorder="0" applyAlignment="0" applyProtection="0"/>
    <xf numFmtId="167" fontId="6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65" fillId="4" borderId="0" applyNumberFormat="0" applyBorder="0" applyAlignment="0" applyProtection="0"/>
    <xf numFmtId="0" fontId="29" fillId="4" borderId="0" applyNumberFormat="0" applyBorder="0" applyAlignment="0" applyProtection="0"/>
    <xf numFmtId="176" fontId="66" fillId="22" borderId="12" applyFill="0" applyBorder="0">
      <alignment horizontal="center" vertical="center" wrapText="1"/>
      <protection locked="0"/>
    </xf>
    <xf numFmtId="174" fontId="67" fillId="0" borderId="0">
      <alignment wrapText="1"/>
    </xf>
    <xf numFmtId="174" fontId="34" fillId="0" borderId="0">
      <alignment wrapText="1"/>
    </xf>
  </cellStyleXfs>
  <cellXfs count="348">
    <xf numFmtId="0" fontId="0" fillId="0" borderId="0" xfId="0"/>
    <xf numFmtId="0" fontId="5" fillId="0" borderId="0" xfId="0" quotePrefix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quotePrefix="1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3" xfId="0" quotePrefix="1" applyFont="1" applyBorder="1" applyAlignment="1">
      <alignment horizontal="center"/>
    </xf>
    <xf numFmtId="0" fontId="5" fillId="0" borderId="3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72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13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0" xfId="0" quotePrefix="1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vertical="center" wrapText="1" shrinkToFit="1"/>
    </xf>
    <xf numFmtId="0" fontId="8" fillId="0" borderId="0" xfId="0" applyFont="1" applyAlignment="1">
      <alignment vertical="center"/>
    </xf>
    <xf numFmtId="0" fontId="5" fillId="0" borderId="3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5" fillId="0" borderId="0" xfId="245" applyFont="1" applyAlignment="1">
      <alignment vertical="center"/>
    </xf>
    <xf numFmtId="0" fontId="5" fillId="0" borderId="3" xfId="245" applyFont="1" applyBorder="1" applyAlignment="1">
      <alignment horizontal="left" vertical="center" wrapText="1"/>
    </xf>
    <xf numFmtId="0" fontId="4" fillId="0" borderId="0" xfId="245" applyFont="1" applyAlignment="1">
      <alignment vertical="center"/>
    </xf>
    <xf numFmtId="0" fontId="5" fillId="0" borderId="0" xfId="245" applyFont="1" applyAlignment="1">
      <alignment horizontal="center" vertical="center"/>
    </xf>
    <xf numFmtId="0" fontId="4" fillId="0" borderId="0" xfId="245" applyFont="1" applyAlignment="1">
      <alignment horizontal="center" vertical="center"/>
    </xf>
    <xf numFmtId="0" fontId="4" fillId="0" borderId="3" xfId="0" quotePrefix="1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3" xfId="245" applyFont="1" applyBorder="1" applyAlignment="1">
      <alignment horizontal="center" vertical="center"/>
    </xf>
    <xf numFmtId="0" fontId="5" fillId="0" borderId="3" xfId="245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3" xfId="245" applyFont="1" applyBorder="1" applyAlignment="1">
      <alignment horizontal="center" vertical="center"/>
    </xf>
    <xf numFmtId="0" fontId="13" fillId="0" borderId="0" xfId="245" applyFont="1"/>
    <xf numFmtId="0" fontId="5" fillId="0" borderId="0" xfId="245" applyFont="1" applyAlignment="1">
      <alignment vertical="center" wrapText="1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quotePrefix="1" applyFont="1" applyAlignment="1">
      <alignment horizontal="center"/>
    </xf>
    <xf numFmtId="0" fontId="5" fillId="0" borderId="0" xfId="245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4" fillId="0" borderId="3" xfId="245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173" fontId="5" fillId="0" borderId="0" xfId="0" quotePrefix="1" applyNumberFormat="1" applyFont="1" applyAlignment="1">
      <alignment vertical="center" wrapText="1"/>
    </xf>
    <xf numFmtId="0" fontId="5" fillId="0" borderId="3" xfId="0" applyFont="1" applyBorder="1" applyAlignment="1" applyProtection="1">
      <alignment horizontal="left" vertical="center" wrapText="1"/>
      <protection locked="0"/>
    </xf>
    <xf numFmtId="173" fontId="5" fillId="0" borderId="3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wrapText="1" shrinkToFit="1"/>
    </xf>
    <xf numFmtId="0" fontId="4" fillId="0" borderId="0" xfId="0" applyFont="1" applyAlignment="1">
      <alignment horizontal="right"/>
    </xf>
    <xf numFmtId="165" fontId="5" fillId="0" borderId="3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178" fontId="5" fillId="0" borderId="3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65" fontId="5" fillId="0" borderId="15" xfId="0" applyNumberFormat="1" applyFont="1" applyBorder="1" applyAlignment="1">
      <alignment horizontal="center" vertical="center" wrapText="1"/>
    </xf>
    <xf numFmtId="165" fontId="4" fillId="27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165" fontId="5" fillId="27" borderId="3" xfId="0" applyNumberFormat="1" applyFont="1" applyFill="1" applyBorder="1" applyAlignment="1">
      <alignment horizontal="center" vertical="center" wrapText="1"/>
    </xf>
    <xf numFmtId="165" fontId="4" fillId="27" borderId="15" xfId="0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 wrapText="1"/>
    </xf>
    <xf numFmtId="165" fontId="4" fillId="0" borderId="15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 shrinkToFit="1"/>
    </xf>
    <xf numFmtId="0" fontId="4" fillId="0" borderId="15" xfId="0" quotePrefix="1" applyFont="1" applyBorder="1" applyAlignment="1">
      <alignment horizontal="center" vertical="center"/>
    </xf>
    <xf numFmtId="0" fontId="4" fillId="0" borderId="16" xfId="245" applyFont="1" applyBorder="1" applyAlignment="1">
      <alignment horizontal="left" vertical="center" wrapText="1"/>
    </xf>
    <xf numFmtId="0" fontId="4" fillId="0" borderId="17" xfId="245" applyFont="1" applyBorder="1" applyAlignment="1">
      <alignment horizontal="left" vertical="center" wrapText="1"/>
    </xf>
    <xf numFmtId="0" fontId="4" fillId="0" borderId="14" xfId="0" quotePrefix="1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4" xfId="245" applyFont="1" applyBorder="1" applyAlignment="1">
      <alignment horizontal="left" vertical="center" wrapText="1"/>
    </xf>
    <xf numFmtId="172" fontId="5" fillId="0" borderId="3" xfId="291" applyNumberFormat="1" applyFont="1" applyFill="1" applyBorder="1" applyAlignment="1">
      <alignment horizontal="right" vertical="center" wrapText="1"/>
    </xf>
    <xf numFmtId="165" fontId="5" fillId="29" borderId="3" xfId="0" applyNumberFormat="1" applyFont="1" applyFill="1" applyBorder="1" applyAlignment="1">
      <alignment horizontal="center" vertical="center" wrapText="1"/>
    </xf>
    <xf numFmtId="172" fontId="4" fillId="0" borderId="3" xfId="291" applyNumberFormat="1" applyFont="1" applyFill="1" applyBorder="1" applyAlignment="1">
      <alignment horizontal="right" vertical="center" wrapText="1"/>
    </xf>
    <xf numFmtId="49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173" fontId="7" fillId="0" borderId="0" xfId="0" applyNumberFormat="1" applyFont="1" applyAlignment="1">
      <alignment horizontal="center" vertical="center" wrapText="1"/>
    </xf>
    <xf numFmtId="177" fontId="4" fillId="29" borderId="3" xfId="0" applyNumberFormat="1" applyFont="1" applyFill="1" applyBorder="1" applyAlignment="1">
      <alignment horizontal="center" vertical="center" wrapText="1"/>
    </xf>
    <xf numFmtId="173" fontId="5" fillId="0" borderId="3" xfId="0" applyNumberFormat="1" applyFont="1" applyBorder="1" applyAlignment="1">
      <alignment horizontal="right" vertical="center" wrapText="1"/>
    </xf>
    <xf numFmtId="173" fontId="4" fillId="0" borderId="3" xfId="0" applyNumberFormat="1" applyFont="1" applyBorder="1" applyAlignment="1">
      <alignment horizontal="right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9" fontId="5" fillId="22" borderId="3" xfId="0" applyNumberFormat="1" applyFont="1" applyFill="1" applyBorder="1" applyAlignment="1">
      <alignment horizontal="center" vertical="center" wrapText="1"/>
    </xf>
    <xf numFmtId="179" fontId="5" fillId="22" borderId="18" xfId="0" applyNumberFormat="1" applyFont="1" applyFill="1" applyBorder="1" applyAlignment="1">
      <alignment horizontal="center" vertical="center" wrapText="1"/>
    </xf>
    <xf numFmtId="165" fontId="5" fillId="0" borderId="3" xfId="245" applyNumberFormat="1" applyFont="1" applyBorder="1" applyAlignment="1">
      <alignment horizontal="center" vertical="center" wrapText="1"/>
    </xf>
    <xf numFmtId="0" fontId="5" fillId="0" borderId="3" xfId="245" applyFont="1" applyBorder="1" applyAlignment="1">
      <alignment horizontal="right" vertical="center" wrapText="1"/>
    </xf>
    <xf numFmtId="172" fontId="5" fillId="0" borderId="0" xfId="291" applyNumberFormat="1" applyFont="1" applyFill="1" applyBorder="1" applyAlignment="1">
      <alignment horizontal="right" vertical="center" wrapText="1"/>
    </xf>
    <xf numFmtId="165" fontId="4" fillId="27" borderId="14" xfId="0" applyNumberFormat="1" applyFont="1" applyFill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172" fontId="4" fillId="0" borderId="14" xfId="291" applyNumberFormat="1" applyFont="1" applyFill="1" applyBorder="1" applyAlignment="1">
      <alignment horizontal="right" vertical="center" wrapText="1"/>
    </xf>
    <xf numFmtId="172" fontId="4" fillId="0" borderId="15" xfId="291" applyNumberFormat="1" applyFont="1" applyFill="1" applyBorder="1" applyAlignment="1">
      <alignment horizontal="right" vertical="center" wrapText="1"/>
    </xf>
    <xf numFmtId="172" fontId="5" fillId="0" borderId="17" xfId="291" applyNumberFormat="1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5" fillId="0" borderId="3" xfId="0" quotePrefix="1" applyNumberFormat="1" applyFont="1" applyBorder="1" applyAlignment="1">
      <alignment horizontal="center" vertical="center"/>
    </xf>
    <xf numFmtId="49" fontId="4" fillId="0" borderId="3" xfId="0" quotePrefix="1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165" fontId="4" fillId="0" borderId="3" xfId="245" applyNumberFormat="1" applyFont="1" applyBorder="1" applyAlignment="1">
      <alignment horizontal="center" vertical="center" wrapText="1"/>
    </xf>
    <xf numFmtId="0" fontId="4" fillId="0" borderId="3" xfId="245" applyFont="1" applyBorder="1" applyAlignment="1">
      <alignment horizontal="right" vertical="center" wrapText="1"/>
    </xf>
    <xf numFmtId="0" fontId="4" fillId="0" borderId="3" xfId="245" applyFont="1" applyBorder="1" applyAlignment="1">
      <alignment horizontal="center" vertical="center" wrapText="1"/>
    </xf>
    <xf numFmtId="0" fontId="4" fillId="27" borderId="3" xfId="245" applyFont="1" applyFill="1" applyBorder="1" applyAlignment="1">
      <alignment horizontal="center" vertical="center" wrapText="1"/>
    </xf>
    <xf numFmtId="0" fontId="4" fillId="0" borderId="0" xfId="245" applyFont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/>
    </xf>
    <xf numFmtId="173" fontId="7" fillId="0" borderId="0" xfId="0" applyNumberFormat="1" applyFont="1" applyAlignment="1">
      <alignment vertical="center"/>
    </xf>
    <xf numFmtId="0" fontId="4" fillId="0" borderId="2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left" vertical="center" wrapText="1" shrinkToFit="1"/>
    </xf>
    <xf numFmtId="49" fontId="4" fillId="0" borderId="21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179" fontId="5" fillId="22" borderId="21" xfId="0" applyNumberFormat="1" applyFont="1" applyFill="1" applyBorder="1" applyAlignment="1">
      <alignment horizontal="center" vertical="center" wrapText="1"/>
    </xf>
    <xf numFmtId="179" fontId="5" fillId="22" borderId="22" xfId="0" applyNumberFormat="1" applyFont="1" applyFill="1" applyBorder="1" applyAlignment="1">
      <alignment horizontal="center" vertical="center" wrapText="1"/>
    </xf>
    <xf numFmtId="179" fontId="5" fillId="22" borderId="12" xfId="0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179" fontId="5" fillId="22" borderId="23" xfId="0" applyNumberFormat="1" applyFont="1" applyFill="1" applyBorder="1" applyAlignment="1">
      <alignment horizontal="center" vertical="center" wrapText="1"/>
    </xf>
    <xf numFmtId="165" fontId="5" fillId="0" borderId="21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Border="1" applyAlignment="1" applyProtection="1">
      <alignment horizontal="center" vertical="center" wrapText="1"/>
      <protection locked="0"/>
    </xf>
    <xf numFmtId="165" fontId="4" fillId="0" borderId="21" xfId="0" applyNumberFormat="1" applyFont="1" applyBorder="1" applyAlignment="1">
      <alignment horizontal="center" vertical="center" wrapText="1"/>
    </xf>
    <xf numFmtId="0" fontId="5" fillId="0" borderId="24" xfId="182" applyFont="1" applyFill="1" applyBorder="1" applyAlignment="1">
      <alignment horizontal="left" vertical="center" wrapText="1"/>
      <protection locked="0"/>
    </xf>
    <xf numFmtId="0" fontId="4" fillId="0" borderId="24" xfId="182" applyFont="1" applyFill="1" applyBorder="1" applyAlignment="1">
      <alignment horizontal="left" vertical="center" wrapText="1"/>
      <protection locked="0"/>
    </xf>
    <xf numFmtId="0" fontId="4" fillId="0" borderId="24" xfId="0" applyFont="1" applyBorder="1" applyAlignment="1" applyProtection="1">
      <alignment horizontal="left" vertical="center" wrapText="1"/>
      <protection locked="0"/>
    </xf>
    <xf numFmtId="0" fontId="5" fillId="0" borderId="24" xfId="0" applyFont="1" applyBorder="1" applyAlignment="1">
      <alignment horizontal="left" vertical="center" wrapText="1"/>
    </xf>
    <xf numFmtId="0" fontId="5" fillId="0" borderId="24" xfId="245" applyFont="1" applyBorder="1" applyAlignment="1">
      <alignment horizontal="left" vertical="center" wrapText="1"/>
    </xf>
    <xf numFmtId="0" fontId="5" fillId="0" borderId="24" xfId="0" applyFont="1" applyBorder="1" applyAlignment="1" applyProtection="1">
      <alignment horizontal="left" vertical="center" wrapText="1"/>
      <protection locked="0"/>
    </xf>
    <xf numFmtId="0" fontId="5" fillId="0" borderId="25" xfId="0" applyFont="1" applyBorder="1" applyAlignment="1" applyProtection="1">
      <alignment horizontal="left" vertical="center" wrapText="1"/>
      <protection locked="0"/>
    </xf>
    <xf numFmtId="0" fontId="5" fillId="0" borderId="26" xfId="0" applyFont="1" applyBorder="1" applyAlignment="1" applyProtection="1">
      <alignment horizontal="left" vertical="center" wrapText="1"/>
      <protection locked="0"/>
    </xf>
    <xf numFmtId="0" fontId="5" fillId="0" borderId="27" xfId="0" applyFont="1" applyBorder="1" applyAlignment="1" applyProtection="1">
      <alignment horizontal="left" vertical="center" wrapText="1"/>
      <protection locked="0"/>
    </xf>
    <xf numFmtId="0" fontId="5" fillId="0" borderId="28" xfId="0" applyFont="1" applyBorder="1" applyAlignment="1" applyProtection="1">
      <alignment horizontal="left" vertical="center" wrapText="1"/>
      <protection locked="0"/>
    </xf>
    <xf numFmtId="0" fontId="4" fillId="0" borderId="28" xfId="0" applyFont="1" applyBorder="1" applyAlignment="1" applyProtection="1">
      <alignment horizontal="left" vertical="center" wrapText="1"/>
      <protection locked="0"/>
    </xf>
    <xf numFmtId="0" fontId="4" fillId="0" borderId="25" xfId="0" applyFont="1" applyBorder="1" applyAlignment="1">
      <alignment horizontal="left" vertical="center"/>
    </xf>
    <xf numFmtId="0" fontId="4" fillId="0" borderId="28" xfId="0" quotePrefix="1" applyFont="1" applyBorder="1" applyAlignment="1">
      <alignment horizontal="left" vertical="center"/>
    </xf>
    <xf numFmtId="0" fontId="4" fillId="0" borderId="25" xfId="0" applyFont="1" applyBorder="1" applyAlignment="1" applyProtection="1">
      <alignment horizontal="left" vertical="center" wrapText="1"/>
      <protection locked="0"/>
    </xf>
    <xf numFmtId="0" fontId="5" fillId="0" borderId="28" xfId="0" applyFont="1" applyBorder="1" applyAlignment="1">
      <alignment horizontal="left" vertical="center" wrapText="1"/>
    </xf>
    <xf numFmtId="0" fontId="4" fillId="0" borderId="29" xfId="0" applyFont="1" applyBorder="1" applyAlignment="1" applyProtection="1">
      <alignment horizontal="left" vertical="center" wrapText="1"/>
      <protection locked="0"/>
    </xf>
    <xf numFmtId="0" fontId="4" fillId="0" borderId="30" xfId="0" quotePrefix="1" applyFont="1" applyBorder="1" applyAlignment="1">
      <alignment horizontal="center" vertical="center"/>
    </xf>
    <xf numFmtId="165" fontId="4" fillId="0" borderId="30" xfId="0" applyNumberFormat="1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 wrapText="1"/>
    </xf>
    <xf numFmtId="165" fontId="4" fillId="0" borderId="31" xfId="0" applyNumberFormat="1" applyFont="1" applyBorder="1" applyAlignment="1">
      <alignment horizontal="center" vertical="center" wrapText="1"/>
    </xf>
    <xf numFmtId="0" fontId="4" fillId="0" borderId="25" xfId="182" applyFont="1" applyFill="1" applyBorder="1" applyAlignment="1">
      <alignment horizontal="left" vertical="center" wrapText="1"/>
      <protection locked="0"/>
    </xf>
    <xf numFmtId="0" fontId="4" fillId="0" borderId="2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18" xfId="0" quotePrefix="1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left" vertical="top" wrapText="1"/>
    </xf>
    <xf numFmtId="0" fontId="7" fillId="30" borderId="24" xfId="0" applyFont="1" applyFill="1" applyBorder="1" applyAlignment="1">
      <alignment horizontal="left" vertical="center" wrapText="1"/>
    </xf>
    <xf numFmtId="49" fontId="7" fillId="30" borderId="3" xfId="0" applyNumberFormat="1" applyFont="1" applyFill="1" applyBorder="1" applyAlignment="1">
      <alignment horizontal="center" vertical="center"/>
    </xf>
    <xf numFmtId="0" fontId="8" fillId="30" borderId="0" xfId="0" applyFont="1" applyFill="1" applyAlignment="1">
      <alignment vertical="center"/>
    </xf>
    <xf numFmtId="0" fontId="5" fillId="30" borderId="0" xfId="0" applyFont="1" applyFill="1" applyAlignment="1">
      <alignment vertical="center"/>
    </xf>
    <xf numFmtId="0" fontId="5" fillId="30" borderId="13" xfId="0" applyFont="1" applyFill="1" applyBorder="1" applyAlignment="1">
      <alignment vertical="center" wrapText="1"/>
    </xf>
    <xf numFmtId="0" fontId="5" fillId="30" borderId="3" xfId="0" applyFont="1" applyFill="1" applyBorder="1" applyAlignment="1">
      <alignment vertical="center" wrapText="1"/>
    </xf>
    <xf numFmtId="0" fontId="5" fillId="30" borderId="3" xfId="0" applyFont="1" applyFill="1" applyBorder="1" applyAlignment="1">
      <alignment vertical="center"/>
    </xf>
    <xf numFmtId="0" fontId="5" fillId="30" borderId="3" xfId="0" applyFont="1" applyFill="1" applyBorder="1" applyAlignment="1">
      <alignment horizontal="left" vertical="center"/>
    </xf>
    <xf numFmtId="0" fontId="5" fillId="30" borderId="3" xfId="0" applyFont="1" applyFill="1" applyBorder="1" applyAlignment="1">
      <alignment horizontal="center" vertical="center"/>
    </xf>
    <xf numFmtId="0" fontId="5" fillId="30" borderId="3" xfId="0" applyFont="1" applyFill="1" applyBorder="1" applyAlignment="1">
      <alignment horizontal="left" vertical="center" wrapText="1"/>
    </xf>
    <xf numFmtId="0" fontId="4" fillId="30" borderId="32" xfId="245" applyFont="1" applyFill="1" applyBorder="1" applyAlignment="1">
      <alignment horizontal="left" vertical="center" wrapText="1"/>
    </xf>
    <xf numFmtId="165" fontId="4" fillId="30" borderId="15" xfId="0" applyNumberFormat="1" applyFont="1" applyFill="1" applyBorder="1" applyAlignment="1">
      <alignment horizontal="center" vertical="center" wrapText="1"/>
    </xf>
    <xf numFmtId="0" fontId="4" fillId="30" borderId="3" xfId="0" applyFont="1" applyFill="1" applyBorder="1" applyAlignment="1">
      <alignment horizontal="left" vertical="center" wrapText="1"/>
    </xf>
    <xf numFmtId="0" fontId="70" fillId="0" borderId="0" xfId="0" applyFont="1"/>
    <xf numFmtId="165" fontId="5" fillId="0" borderId="3" xfId="0" applyNumberFormat="1" applyFont="1" applyBorder="1" applyAlignment="1">
      <alignment horizontal="right" vertical="center" wrapText="1"/>
    </xf>
    <xf numFmtId="179" fontId="7" fillId="30" borderId="15" xfId="0" applyNumberFormat="1" applyFont="1" applyFill="1" applyBorder="1" applyAlignment="1">
      <alignment horizontal="right" vertical="center" wrapText="1"/>
    </xf>
    <xf numFmtId="165" fontId="4" fillId="27" borderId="21" xfId="0" applyNumberFormat="1" applyFont="1" applyFill="1" applyBorder="1" applyAlignment="1">
      <alignment horizontal="right" vertical="center" wrapText="1"/>
    </xf>
    <xf numFmtId="165" fontId="4" fillId="27" borderId="3" xfId="0" applyNumberFormat="1" applyFont="1" applyFill="1" applyBorder="1" applyAlignment="1">
      <alignment horizontal="right" vertical="center" wrapText="1"/>
    </xf>
    <xf numFmtId="165" fontId="4" fillId="27" borderId="18" xfId="0" applyNumberFormat="1" applyFont="1" applyFill="1" applyBorder="1" applyAlignment="1">
      <alignment horizontal="right" vertical="center" wrapText="1"/>
    </xf>
    <xf numFmtId="165" fontId="4" fillId="27" borderId="30" xfId="0" applyNumberFormat="1" applyFont="1" applyFill="1" applyBorder="1" applyAlignment="1">
      <alignment horizontal="right" vertical="center" wrapText="1"/>
    </xf>
    <xf numFmtId="165" fontId="5" fillId="27" borderId="21" xfId="0" applyNumberFormat="1" applyFont="1" applyFill="1" applyBorder="1" applyAlignment="1">
      <alignment horizontal="right" vertical="center" wrapText="1"/>
    </xf>
    <xf numFmtId="165" fontId="5" fillId="27" borderId="15" xfId="0" applyNumberFormat="1" applyFont="1" applyFill="1" applyBorder="1" applyAlignment="1">
      <alignment horizontal="right" vertical="center" wrapText="1"/>
    </xf>
    <xf numFmtId="165" fontId="4" fillId="27" borderId="15" xfId="0" applyNumberFormat="1" applyFont="1" applyFill="1" applyBorder="1" applyAlignment="1">
      <alignment horizontal="right" vertical="center" wrapText="1"/>
    </xf>
    <xf numFmtId="165" fontId="4" fillId="27" borderId="31" xfId="0" applyNumberFormat="1" applyFont="1" applyFill="1" applyBorder="1" applyAlignment="1">
      <alignment horizontal="right" vertical="center" wrapText="1"/>
    </xf>
    <xf numFmtId="165" fontId="5" fillId="27" borderId="31" xfId="0" applyNumberFormat="1" applyFont="1" applyFill="1" applyBorder="1" applyAlignment="1">
      <alignment horizontal="right" vertical="center" wrapText="1"/>
    </xf>
    <xf numFmtId="179" fontId="4" fillId="27" borderId="22" xfId="0" applyNumberFormat="1" applyFont="1" applyFill="1" applyBorder="1" applyAlignment="1">
      <alignment horizontal="right" vertical="center" wrapText="1"/>
    </xf>
    <xf numFmtId="179" fontId="4" fillId="27" borderId="12" xfId="0" applyNumberFormat="1" applyFont="1" applyFill="1" applyBorder="1" applyAlignment="1">
      <alignment horizontal="right" vertical="center" wrapText="1"/>
    </xf>
    <xf numFmtId="179" fontId="4" fillId="27" borderId="23" xfId="0" applyNumberFormat="1" applyFont="1" applyFill="1" applyBorder="1" applyAlignment="1">
      <alignment horizontal="right" vertical="center" wrapText="1"/>
    </xf>
    <xf numFmtId="179" fontId="5" fillId="27" borderId="22" xfId="0" applyNumberFormat="1" applyFont="1" applyFill="1" applyBorder="1" applyAlignment="1">
      <alignment horizontal="right" vertical="center" wrapText="1"/>
    </xf>
    <xf numFmtId="179" fontId="5" fillId="27" borderId="33" xfId="0" applyNumberFormat="1" applyFont="1" applyFill="1" applyBorder="1" applyAlignment="1">
      <alignment horizontal="right" vertical="center" wrapText="1"/>
    </xf>
    <xf numFmtId="179" fontId="4" fillId="27" borderId="33" xfId="0" applyNumberFormat="1" applyFont="1" applyFill="1" applyBorder="1" applyAlignment="1">
      <alignment horizontal="right" vertical="center" wrapText="1"/>
    </xf>
    <xf numFmtId="179" fontId="4" fillId="27" borderId="34" xfId="0" applyNumberFormat="1" applyFont="1" applyFill="1" applyBorder="1" applyAlignment="1">
      <alignment horizontal="right" vertical="center" wrapText="1"/>
    </xf>
    <xf numFmtId="179" fontId="5" fillId="27" borderId="34" xfId="0" applyNumberFormat="1" applyFont="1" applyFill="1" applyBorder="1" applyAlignment="1">
      <alignment horizontal="right" vertical="center" wrapText="1"/>
    </xf>
    <xf numFmtId="179" fontId="4" fillId="27" borderId="35" xfId="0" applyNumberFormat="1" applyFont="1" applyFill="1" applyBorder="1" applyAlignment="1">
      <alignment horizontal="right" vertical="center" wrapText="1"/>
    </xf>
    <xf numFmtId="173" fontId="5" fillId="0" borderId="21" xfId="0" applyNumberFormat="1" applyFont="1" applyBorder="1" applyAlignment="1">
      <alignment horizontal="center" vertical="center" wrapText="1"/>
    </xf>
    <xf numFmtId="173" fontId="4" fillId="0" borderId="3" xfId="0" applyNumberFormat="1" applyFont="1" applyBorder="1" applyAlignment="1">
      <alignment horizontal="center" vertical="center" wrapText="1"/>
    </xf>
    <xf numFmtId="173" fontId="4" fillId="0" borderId="18" xfId="0" applyNumberFormat="1" applyFont="1" applyBorder="1" applyAlignment="1">
      <alignment horizontal="center" vertical="center" wrapText="1"/>
    </xf>
    <xf numFmtId="165" fontId="4" fillId="27" borderId="18" xfId="0" applyNumberFormat="1" applyFont="1" applyFill="1" applyBorder="1" applyAlignment="1">
      <alignment horizontal="center" vertical="center" wrapText="1"/>
    </xf>
    <xf numFmtId="165" fontId="68" fillId="27" borderId="3" xfId="0" applyNumberFormat="1" applyFont="1" applyFill="1" applyBorder="1" applyAlignment="1">
      <alignment horizontal="right" vertical="center" wrapText="1"/>
    </xf>
    <xf numFmtId="165" fontId="68" fillId="27" borderId="18" xfId="0" applyNumberFormat="1" applyFont="1" applyFill="1" applyBorder="1" applyAlignment="1">
      <alignment horizontal="right" vertical="center" wrapText="1"/>
    </xf>
    <xf numFmtId="0" fontId="5" fillId="0" borderId="36" xfId="0" applyFont="1" applyBorder="1" applyAlignment="1">
      <alignment vertical="center" wrapText="1" shrinkToFit="1"/>
    </xf>
    <xf numFmtId="0" fontId="5" fillId="0" borderId="36" xfId="0" applyFont="1" applyBorder="1" applyAlignment="1">
      <alignment vertical="center"/>
    </xf>
    <xf numFmtId="173" fontId="4" fillId="27" borderId="3" xfId="0" applyNumberFormat="1" applyFont="1" applyFill="1" applyBorder="1" applyAlignment="1">
      <alignment horizontal="center" vertical="center" wrapText="1"/>
    </xf>
    <xf numFmtId="1" fontId="4" fillId="27" borderId="3" xfId="245" applyNumberFormat="1" applyFont="1" applyFill="1" applyBorder="1" applyAlignment="1">
      <alignment horizontal="center" vertical="center" wrapText="1"/>
    </xf>
    <xf numFmtId="4" fontId="4" fillId="27" borderId="3" xfId="0" applyNumberFormat="1" applyFont="1" applyFill="1" applyBorder="1" applyAlignment="1">
      <alignment horizontal="center" vertical="center" wrapText="1"/>
    </xf>
    <xf numFmtId="172" fontId="4" fillId="27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173" fontId="5" fillId="27" borderId="3" xfId="0" applyNumberFormat="1" applyFont="1" applyFill="1" applyBorder="1" applyAlignment="1">
      <alignment horizontal="center" vertical="center" wrapText="1"/>
    </xf>
    <xf numFmtId="4" fontId="5" fillId="27" borderId="3" xfId="0" applyNumberFormat="1" applyFont="1" applyFill="1" applyBorder="1" applyAlignment="1">
      <alignment horizontal="center" vertical="center" wrapText="1"/>
    </xf>
    <xf numFmtId="4" fontId="5" fillId="29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right" vertical="center" wrapText="1"/>
    </xf>
    <xf numFmtId="1" fontId="4" fillId="0" borderId="3" xfId="245" applyNumberFormat="1" applyFont="1" applyBorder="1" applyAlignment="1">
      <alignment horizontal="right" vertical="center" wrapText="1"/>
    </xf>
    <xf numFmtId="0" fontId="8" fillId="30" borderId="32" xfId="0" applyFont="1" applyFill="1" applyBorder="1" applyAlignment="1">
      <alignment horizontal="left" vertical="center" wrapText="1"/>
    </xf>
    <xf numFmtId="0" fontId="5" fillId="30" borderId="16" xfId="0" applyFont="1" applyFill="1" applyBorder="1" applyAlignment="1">
      <alignment horizontal="left" vertical="center" wrapText="1"/>
    </xf>
    <xf numFmtId="0" fontId="5" fillId="30" borderId="17" xfId="0" applyFont="1" applyFill="1" applyBorder="1" applyAlignment="1">
      <alignment horizontal="left" vertical="center" wrapText="1"/>
    </xf>
    <xf numFmtId="0" fontId="5" fillId="30" borderId="32" xfId="0" applyFont="1" applyFill="1" applyBorder="1" applyAlignment="1">
      <alignment horizontal="center" vertical="center" wrapText="1"/>
    </xf>
    <xf numFmtId="0" fontId="5" fillId="30" borderId="17" xfId="0" applyFont="1" applyFill="1" applyBorder="1" applyAlignment="1">
      <alignment horizontal="center" vertical="center" wrapText="1"/>
    </xf>
    <xf numFmtId="0" fontId="5" fillId="30" borderId="16" xfId="0" applyFont="1" applyFill="1" applyBorder="1" applyAlignment="1">
      <alignment horizontal="center" vertical="center" wrapText="1"/>
    </xf>
    <xf numFmtId="0" fontId="4" fillId="0" borderId="37" xfId="0" applyFont="1" applyBorder="1" applyAlignment="1" applyProtection="1">
      <alignment horizontal="center" vertical="center" wrapText="1"/>
      <protection locked="0"/>
    </xf>
    <xf numFmtId="0" fontId="4" fillId="0" borderId="38" xfId="0" applyFont="1" applyBorder="1" applyAlignment="1" applyProtection="1">
      <alignment horizontal="center" vertical="center" wrapText="1"/>
      <protection locked="0"/>
    </xf>
    <xf numFmtId="0" fontId="4" fillId="0" borderId="39" xfId="0" applyFont="1" applyBorder="1" applyAlignment="1" applyProtection="1">
      <alignment horizontal="center" vertical="center" wrapText="1"/>
      <protection locked="0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30" borderId="32" xfId="0" applyFont="1" applyFill="1" applyBorder="1" applyAlignment="1">
      <alignment horizontal="left" vertical="center" wrapText="1"/>
    </xf>
    <xf numFmtId="0" fontId="8" fillId="0" borderId="32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left" vertical="center" wrapText="1"/>
    </xf>
    <xf numFmtId="0" fontId="5" fillId="0" borderId="32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2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1" xfId="245" applyFont="1" applyBorder="1" applyAlignment="1">
      <alignment horizontal="center" vertical="center"/>
    </xf>
    <xf numFmtId="0" fontId="5" fillId="0" borderId="22" xfId="245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0" xfId="237" applyFont="1" applyBorder="1" applyAlignment="1">
      <alignment horizontal="center" vertical="center" wrapText="1"/>
    </xf>
    <xf numFmtId="0" fontId="4" fillId="0" borderId="36" xfId="237" applyFont="1" applyBorder="1" applyAlignment="1">
      <alignment horizontal="center" vertical="center" wrapText="1"/>
    </xf>
    <xf numFmtId="0" fontId="4" fillId="0" borderId="41" xfId="237" applyFont="1" applyBorder="1" applyAlignment="1">
      <alignment horizontal="center" vertical="center" wrapText="1"/>
    </xf>
    <xf numFmtId="173" fontId="5" fillId="0" borderId="0" xfId="0" applyNumberFormat="1" applyFont="1" applyAlignment="1">
      <alignment horizontal="center" vertical="center" wrapText="1"/>
    </xf>
    <xf numFmtId="0" fontId="4" fillId="0" borderId="40" xfId="0" applyFont="1" applyBorder="1" applyAlignment="1" applyProtection="1">
      <alignment horizontal="center" vertical="center" wrapText="1"/>
      <protection locked="0"/>
    </xf>
    <xf numFmtId="0" fontId="4" fillId="0" borderId="36" xfId="0" applyFont="1" applyBorder="1" applyAlignment="1" applyProtection="1">
      <alignment horizontal="center" vertical="center" wrapText="1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left" vertical="center" wrapText="1"/>
    </xf>
    <xf numFmtId="49" fontId="4" fillId="0" borderId="3" xfId="0" quotePrefix="1" applyNumberFormat="1" applyFont="1" applyBorder="1" applyAlignment="1">
      <alignment horizontal="center" vertical="center" wrapText="1"/>
    </xf>
    <xf numFmtId="49" fontId="5" fillId="0" borderId="3" xfId="0" quotePrefix="1" applyNumberFormat="1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32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173" fontId="5" fillId="0" borderId="0" xfId="0" applyNumberFormat="1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5" fillId="0" borderId="3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0" xfId="245" applyFont="1" applyAlignment="1">
      <alignment horizontal="center" vertical="center"/>
    </xf>
    <xf numFmtId="0" fontId="4" fillId="0" borderId="32" xfId="245" applyFont="1" applyBorder="1" applyAlignment="1">
      <alignment horizontal="left" vertical="center" wrapText="1"/>
    </xf>
    <xf numFmtId="0" fontId="4" fillId="0" borderId="16" xfId="245" applyFont="1" applyBorder="1" applyAlignment="1">
      <alignment horizontal="left" vertical="center" wrapText="1"/>
    </xf>
    <xf numFmtId="0" fontId="4" fillId="0" borderId="17" xfId="245" applyFont="1" applyBorder="1" applyAlignment="1">
      <alignment horizontal="left" vertical="center" wrapText="1"/>
    </xf>
    <xf numFmtId="0" fontId="5" fillId="0" borderId="3" xfId="245" applyFont="1" applyBorder="1" applyAlignment="1">
      <alignment horizontal="center" vertical="center"/>
    </xf>
    <xf numFmtId="0" fontId="5" fillId="0" borderId="3" xfId="245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 shrinkToFit="1"/>
    </xf>
    <xf numFmtId="0" fontId="4" fillId="0" borderId="32" xfId="245" applyFont="1" applyBorder="1" applyAlignment="1">
      <alignment horizontal="center" vertical="center" wrapText="1"/>
    </xf>
    <xf numFmtId="0" fontId="4" fillId="0" borderId="16" xfId="245" applyFont="1" applyBorder="1" applyAlignment="1">
      <alignment horizontal="center" vertical="center" wrapText="1"/>
    </xf>
    <xf numFmtId="0" fontId="4" fillId="0" borderId="17" xfId="245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5" fontId="4" fillId="27" borderId="32" xfId="0" applyNumberFormat="1" applyFont="1" applyFill="1" applyBorder="1" applyAlignment="1">
      <alignment horizontal="center" vertical="center" wrapText="1"/>
    </xf>
    <xf numFmtId="165" fontId="4" fillId="27" borderId="17" xfId="0" applyNumberFormat="1" applyFont="1" applyFill="1" applyBorder="1" applyAlignment="1">
      <alignment horizontal="center" vertical="center" wrapText="1"/>
    </xf>
    <xf numFmtId="3" fontId="5" fillId="0" borderId="3" xfId="291" applyNumberFormat="1" applyFont="1" applyFill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4" fillId="0" borderId="0" xfId="245" applyFont="1" applyAlignment="1">
      <alignment horizontal="center" vertical="center" wrapText="1"/>
    </xf>
    <xf numFmtId="165" fontId="4" fillId="27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3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73" fontId="4" fillId="27" borderId="3" xfId="0" applyNumberFormat="1" applyFont="1" applyFill="1" applyBorder="1" applyAlignment="1">
      <alignment horizontal="center" vertical="center" wrapText="1"/>
    </xf>
    <xf numFmtId="0" fontId="5" fillId="0" borderId="14" xfId="245" applyFont="1" applyBorder="1" applyAlignment="1">
      <alignment horizontal="center" vertical="center" wrapText="1"/>
    </xf>
    <xf numFmtId="0" fontId="5" fillId="0" borderId="42" xfId="245" applyFont="1" applyBorder="1" applyAlignment="1">
      <alignment horizontal="center" vertical="center" wrapText="1"/>
    </xf>
    <xf numFmtId="0" fontId="5" fillId="0" borderId="15" xfId="245" applyFont="1" applyBorder="1" applyAlignment="1">
      <alignment horizontal="center" vertical="center" wrapText="1"/>
    </xf>
    <xf numFmtId="0" fontId="5" fillId="0" borderId="32" xfId="245" applyFont="1" applyBorder="1" applyAlignment="1">
      <alignment horizontal="center" vertical="center"/>
    </xf>
    <xf numFmtId="0" fontId="5" fillId="0" borderId="16" xfId="245" applyFont="1" applyBorder="1" applyAlignment="1">
      <alignment horizontal="center" vertical="center"/>
    </xf>
    <xf numFmtId="0" fontId="5" fillId="0" borderId="17" xfId="245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2" fontId="5" fillId="0" borderId="32" xfId="0" applyNumberFormat="1" applyFont="1" applyBorder="1" applyAlignment="1">
      <alignment horizontal="center" vertical="center" wrapText="1"/>
    </xf>
    <xf numFmtId="2" fontId="5" fillId="0" borderId="16" xfId="0" applyNumberFormat="1" applyFont="1" applyBorder="1" applyAlignment="1">
      <alignment horizontal="center" vertical="center" wrapText="1"/>
    </xf>
    <xf numFmtId="2" fontId="5" fillId="0" borderId="17" xfId="0" applyNumberFormat="1" applyFont="1" applyBorder="1" applyAlignment="1">
      <alignment horizontal="center" vertical="center" wrapText="1"/>
    </xf>
    <xf numFmtId="0" fontId="5" fillId="0" borderId="32" xfId="0" applyFont="1" applyBorder="1" applyAlignment="1">
      <alignment horizontal="left" vertical="center" wrapText="1" shrinkToFit="1"/>
    </xf>
    <xf numFmtId="0" fontId="5" fillId="0" borderId="16" xfId="0" applyFont="1" applyBorder="1" applyAlignment="1">
      <alignment horizontal="left" vertical="center" wrapText="1" shrinkToFit="1"/>
    </xf>
    <xf numFmtId="2" fontId="5" fillId="0" borderId="14" xfId="0" applyNumberFormat="1" applyFont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center" vertical="center" wrapText="1" shrinkToFit="1"/>
    </xf>
    <xf numFmtId="177" fontId="5" fillId="0" borderId="3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right" vertical="center"/>
    </xf>
    <xf numFmtId="172" fontId="4" fillId="0" borderId="13" xfId="0" applyNumberFormat="1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 shrinkToFit="1"/>
    </xf>
    <xf numFmtId="0" fontId="5" fillId="0" borderId="44" xfId="0" applyFont="1" applyBorder="1" applyAlignment="1">
      <alignment horizontal="center" vertical="center" wrapText="1" shrinkToFit="1"/>
    </xf>
    <xf numFmtId="0" fontId="5" fillId="0" borderId="20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 wrapText="1" shrinkToFit="1"/>
    </xf>
    <xf numFmtId="0" fontId="5" fillId="0" borderId="45" xfId="0" applyFont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center" vertical="center" wrapText="1" shrinkToFit="1"/>
    </xf>
    <xf numFmtId="0" fontId="4" fillId="0" borderId="32" xfId="0" applyFont="1" applyBorder="1" applyAlignment="1">
      <alignment horizontal="left" vertical="center" wrapText="1" shrinkToFit="1"/>
    </xf>
    <xf numFmtId="0" fontId="4" fillId="0" borderId="16" xfId="0" applyFont="1" applyBorder="1" applyAlignment="1">
      <alignment horizontal="left" vertical="center" wrapText="1" shrinkToFit="1"/>
    </xf>
    <xf numFmtId="0" fontId="5" fillId="0" borderId="3" xfId="0" applyFont="1" applyBorder="1" applyAlignment="1">
      <alignment horizontal="left" vertical="center" wrapText="1" shrinkToFit="1"/>
    </xf>
    <xf numFmtId="0" fontId="5" fillId="0" borderId="14" xfId="0" applyFont="1" applyBorder="1" applyAlignment="1">
      <alignment horizontal="center" vertical="center" wrapText="1" shrinkToFit="1"/>
    </xf>
    <xf numFmtId="0" fontId="5" fillId="0" borderId="42" xfId="0" applyFont="1" applyBorder="1" applyAlignment="1">
      <alignment horizontal="center" vertical="center" wrapText="1" shrinkToFit="1"/>
    </xf>
    <xf numFmtId="0" fontId="5" fillId="0" borderId="15" xfId="0" applyFont="1" applyBorder="1" applyAlignment="1">
      <alignment horizontal="center" vertical="center" wrapText="1" shrinkToFit="1"/>
    </xf>
    <xf numFmtId="177" fontId="4" fillId="29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left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177" fontId="5" fillId="29" borderId="32" xfId="0" applyNumberFormat="1" applyFont="1" applyFill="1" applyBorder="1" applyAlignment="1">
      <alignment horizontal="center" vertical="center" wrapText="1"/>
    </xf>
    <xf numFmtId="177" fontId="5" fillId="29" borderId="17" xfId="0" applyNumberFormat="1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177" fontId="5" fillId="0" borderId="32" xfId="0" applyNumberFormat="1" applyFont="1" applyBorder="1" applyAlignment="1">
      <alignment horizontal="center" vertical="center" wrapText="1"/>
    </xf>
    <xf numFmtId="177" fontId="5" fillId="0" borderId="17" xfId="0" applyNumberFormat="1" applyFont="1" applyBorder="1" applyAlignment="1">
      <alignment horizontal="center" vertical="center" wrapText="1"/>
    </xf>
    <xf numFmtId="0" fontId="4" fillId="0" borderId="32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71" fillId="0" borderId="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</cellXfs>
  <cellStyles count="354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styles" Target="styles.xml"/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ПЛАН ЗАКУПІВЕЛЬ 2018"/>
      <sheetName val="Аркуш2"/>
      <sheetName val="Лист 1"/>
      <sheetName val="Real_GDP_&amp;_Real_IP_(u)"/>
      <sheetName val="Real_GDP_&amp;_Real_IP_(e)"/>
      <sheetName val="Лист3"/>
      <sheetName val="TDSheet"/>
      <sheetName val="Лист2"/>
      <sheetName val="адмін_(2)"/>
      <sheetName val="MPPZ"/>
      <sheetName val="Довідник"/>
      <sheetName val="Real_GDP_&amp;_Real_IP_(u)1"/>
      <sheetName val="Real_GDP_&amp;_Real_IP_(e)1"/>
      <sheetName val="адмін_(2)1"/>
      <sheetName val="ПЛАН_ЗАКУПІВЕЛЬ_2018"/>
      <sheetName val="список"/>
      <sheetName val="список (2)"/>
      <sheetName val="список (6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  <sheetName val="2002"/>
      <sheetName val="2001"/>
      <sheetName val="Ener "/>
      <sheetName val="зведена_таб"/>
      <sheetName val="попер_роз_(4)"/>
      <sheetName val="звед_оптим_(2)"/>
      <sheetName val="Current"/>
      <sheetName val="прим. IX. Деб. заб."/>
      <sheetName val="Test"/>
      <sheetName val="statiy"/>
      <sheetName val="pidr"/>
      <sheetName val="Technical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попер_роз"/>
      <sheetName val="Inform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  <sheetName val="Inform"/>
      <sheetName val="Links"/>
      <sheetName val="Lead"/>
      <sheetName val="МТР Газ України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  <sheetName val="Правила ДДС"/>
      <sheetName val="Inform"/>
      <sheetName val="база  "/>
      <sheetName val="7  Інші витрати"/>
      <sheetName val="Links"/>
      <sheetName val="Lead"/>
      <sheetName val="P_SC"/>
      <sheetName val="XLR_NoRangeSheet"/>
      <sheetName val="МТР_Газ_України"/>
      <sheetName val="МТР_все_2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база  "/>
      <sheetName val="Лист1"/>
      <sheetName val="МТР все - 5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1993"/>
      <sheetName val="cj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7  інші витрати"/>
      <sheetName val="МТР_Газ_України"/>
      <sheetName val="Допущения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7  Інші витрати"/>
      <sheetName val="Inform"/>
      <sheetName val="Лист1"/>
      <sheetName val="МТР все 2"/>
      <sheetName val="МТР_Газ_України"/>
      <sheetName val="Assumptions and Inpu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  <sheetName val="Technical"/>
      <sheetName val="БАЗА  "/>
      <sheetName val="МТР Газ України"/>
      <sheetName val="Daten"/>
      <sheetName val="BGVN1"/>
      <sheetName val="Detail"/>
      <sheetName val="Annual Tables"/>
      <sheetName val="Index"/>
      <sheetName val="Annual Raw Data"/>
      <sheetName val="Quarterly Raw Data"/>
      <sheetName val="Quarterly MacroFlow"/>
      <sheetName val="unadjbs"/>
      <sheetName val="Inventories"/>
      <sheetName val="Inform"/>
      <sheetName val="Довідник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Maintenance"/>
      <sheetName val="Лист1"/>
      <sheetName val="МТР все 2"/>
      <sheetName val="2002"/>
      <sheetName val="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1993"/>
      <sheetName val="Ener "/>
      <sheetName val="МТР все - 5"/>
      <sheetName val="Лист1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Inform"/>
      <sheetName val="Internal Data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gdp"/>
      <sheetName val="7  інші витрати"/>
      <sheetName val="МТР_Газ_України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база  "/>
      <sheetName val="7  інші витрати"/>
      <sheetName val="МТР Газ України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Лист1"/>
      <sheetName val="МТР все 2"/>
      <sheetName val="МТР_Газ_України"/>
      <sheetName val="попер_роз"/>
      <sheetName val="assumptions and inputs"/>
      <sheetName val="Cash Flows"/>
      <sheetName val="Terminal Value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МТР Газ України"/>
      <sheetName val="7  інші витрати"/>
      <sheetName val="Dod_ARK"/>
      <sheetName val="Dod_Clavutich"/>
      <sheetName val="Svod_3511060"/>
      <sheetName val="Diti_"/>
      <sheetName val="Ener_"/>
      <sheetName val="IncsiPilgi_(2)"/>
      <sheetName val="Govti_Vodi"/>
      <sheetName val="Chor_Flot"/>
      <sheetName val="Shidka_Dop"/>
      <sheetName val="Zoiot_Pidkova"/>
      <sheetName val="Oper_Teatr"/>
      <sheetName val="Ctix_Lixo_IvFrank"/>
      <sheetName val="Groshi_xodat_za_dit"/>
      <sheetName val="Ctix_Lixo_Zakarp"/>
      <sheetName val="Coc_GKG_Inv"/>
      <sheetName val="Ictor_Zabudova"/>
      <sheetName val="Ict_Zab"/>
      <sheetName val="Ukr_Kultura"/>
      <sheetName val="Mic_Arcenal"/>
      <sheetName val="diti_ciroti_-2(minmolod)"/>
      <sheetName val="Korek_ocvita"/>
      <sheetName val="Tex_Dic_Ocvita"/>
      <sheetName val="Utoc_Zaoshadg"/>
      <sheetName val="Metro_Cpec_Fond"/>
      <sheetName val="Svitov_Bank"/>
      <sheetName val="Shidka_Dop_Cp_Fond"/>
      <sheetName val="Troleib_Cpec_Fond"/>
      <sheetName val="Pereviz_ditey"/>
      <sheetName val="Kom_dorigu"/>
      <sheetName val="Chor_Fiot_Cpec_Fond"/>
      <sheetName val="Nar_instr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ТРП"/>
      <sheetName val="Inform"/>
      <sheetName val="7  Інші витрати"/>
      <sheetName val="gdp"/>
      <sheetName val="1993"/>
      <sheetName val="Бюдж. баланс "/>
      <sheetName val="параметри"/>
      <sheetName val="Додаток 3"/>
      <sheetName val="Ener_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  <sheetName val="БАЗА__"/>
      <sheetName val="БАЗА___(2)"/>
      <sheetName val="БАЗА___(3)"/>
      <sheetName val="БАЗА___(5)"/>
      <sheetName val="БАЗА___(4)"/>
      <sheetName val="Припущення"/>
      <sheetName val="Ener "/>
      <sheetName val="Осн. фін. пок. "/>
      <sheetName val="Inform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Inform"/>
      <sheetName val="МТР Газ України"/>
      <sheetName val="BGVN1"/>
      <sheetName val="7  інші витрати"/>
      <sheetName val="д17-1"/>
      <sheetName val="Лист1"/>
      <sheetName val="БАЗА__"/>
      <sheetName val="півріч"/>
      <sheetName val="КурсВалют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Правила ДДС"/>
      <sheetName val="7  інші витрати"/>
      <sheetName val="1993"/>
      <sheetName val="п"/>
      <sheetName val="МТР Газ України"/>
      <sheetName val="Assumptions and Inputs"/>
      <sheetName val="Лист1"/>
      <sheetName val="consolidation hq formatted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Setup"/>
      <sheetName val="200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  <sheetName val="f-20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7  Інші витрати"/>
      <sheetName val="скрыть"/>
      <sheetName val="попер_роз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до викупа"/>
      <sheetName val="gdp"/>
      <sheetName val="МТР Газ України"/>
      <sheetName val="Лист1"/>
      <sheetName val="Розш. ел. витрат за 9 місяців"/>
      <sheetName val="Рокада"/>
      <sheetName val="Ener 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МТР Газ України"/>
      <sheetName val="7  Інші витрати"/>
      <sheetName val="1993"/>
      <sheetName val="Ener "/>
      <sheetName val="додаток 1"/>
      <sheetName val="база  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  <sheetName val="т17мб(шаблон)"/>
      <sheetName val="Set"/>
      <sheetName val="додаток  3"/>
      <sheetName val="база  "/>
      <sheetName val="реестр_заявок1"/>
      <sheetName val="mt bk"/>
      <sheetName val="Ener "/>
      <sheetName val="рэс п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  <sheetName val="БАЗА__"/>
      <sheetName val="БАЗА___(2)"/>
      <sheetName val="БАЗА___(3)"/>
      <sheetName val="БАЗА___(4)"/>
      <sheetName val="БАЗА___(5)"/>
      <sheetName val="БАЗА___(6)"/>
      <sheetName val="БАЗА___(7)"/>
      <sheetName val="БАЗА___(8)"/>
      <sheetName val="БАЗА___(9)"/>
      <sheetName val="БАЗА___(10)"/>
      <sheetName val="БАЗА___(12)"/>
      <sheetName val="БАЗА___(11)"/>
      <sheetName val="БАЗА___(13)"/>
      <sheetName val="БАЗА___(14)"/>
      <sheetName val="параметри"/>
      <sheetName val="Припущенн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7  інші витрати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1993"/>
      <sheetName val="БАЗА  "/>
      <sheetName val="до викупа"/>
      <sheetName val="Note2 to do "/>
      <sheetName val="4сд"/>
      <sheetName val="2сд"/>
      <sheetName val="7сд"/>
      <sheetName val="Лист2"/>
      <sheetName val="припущення"/>
      <sheetName val="МТР_Газ_України"/>
      <sheetName val="gdp"/>
      <sheetName val="Setup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7  інші витрати"/>
      <sheetName val="Ener "/>
      <sheetName val="1993"/>
      <sheetName val="gdp"/>
      <sheetName val="assumption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7  інші витрати"/>
      <sheetName val="МТР Газ України"/>
      <sheetName val="1993"/>
      <sheetName val="gdp"/>
      <sheetName val="Assumption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gdp"/>
      <sheetName val="7  інші витрати"/>
      <sheetName val="1993"/>
      <sheetName val="comp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Current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TB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Ener "/>
      <sheetName val="МТР_Газ_України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Тит стор"/>
      <sheetName val="Sheet1"/>
      <sheetName val="Cons_FS"/>
      <sheetName val="General"/>
      <sheetName val="SC_Lists"/>
      <sheetName val="Scenarios"/>
      <sheetName val="Gas_SSO"/>
      <sheetName val="Gas_TSO"/>
      <sheetName val="UGV_Gas"/>
      <sheetName val="Strategic Options"/>
      <sheetName val="1993"/>
      <sheetName val="Мульт-ор М2, швидкість"/>
      <sheetName val="Тариф на транзи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V434"/>
  <sheetViews>
    <sheetView topLeftCell="A85" zoomScale="73" zoomScaleNormal="73" zoomScaleSheetLayoutView="51" zoomScalePageLayoutView="73" workbookViewId="0">
      <selection activeCell="C109" sqref="C109:F109"/>
    </sheetView>
  </sheetViews>
  <sheetFormatPr defaultRowHeight="18.75"/>
  <cols>
    <col min="1" max="1" width="86.140625" style="2" customWidth="1"/>
    <col min="2" max="2" width="17.140625" style="3" customWidth="1"/>
    <col min="3" max="6" width="30.7109375" style="3" customWidth="1"/>
    <col min="7" max="7" width="25.7109375" style="3" customWidth="1"/>
    <col min="8" max="8" width="21.7109375" style="3" customWidth="1"/>
    <col min="9" max="9" width="10" style="2" customWidth="1"/>
    <col min="10" max="10" width="9.5703125" style="2" customWidth="1"/>
    <col min="11" max="16384" width="9.140625" style="2"/>
  </cols>
  <sheetData>
    <row r="1" spans="1:12" ht="18.75" customHeight="1">
      <c r="B1" s="17"/>
      <c r="C1" s="17"/>
      <c r="D1" s="17"/>
      <c r="E1" s="2"/>
      <c r="F1" s="19" t="s">
        <v>117</v>
      </c>
      <c r="G1" s="19"/>
      <c r="H1" s="19"/>
      <c r="I1"/>
      <c r="J1"/>
      <c r="K1"/>
      <c r="L1"/>
    </row>
    <row r="2" spans="1:12" ht="18.75" customHeight="1">
      <c r="A2" s="47"/>
      <c r="E2" s="2"/>
      <c r="F2" s="19" t="s">
        <v>70</v>
      </c>
      <c r="G2" s="19"/>
      <c r="H2" s="19"/>
      <c r="I2"/>
      <c r="J2"/>
      <c r="K2"/>
      <c r="L2"/>
    </row>
    <row r="3" spans="1:12" ht="18.75" customHeight="1">
      <c r="A3" s="3"/>
      <c r="E3" s="19"/>
      <c r="F3" s="19" t="s">
        <v>126</v>
      </c>
      <c r="G3" s="19"/>
      <c r="H3" s="19"/>
      <c r="I3"/>
      <c r="J3"/>
      <c r="K3"/>
      <c r="L3"/>
    </row>
    <row r="4" spans="1:12" ht="18.75" customHeight="1">
      <c r="A4" s="3"/>
      <c r="E4" s="19"/>
      <c r="F4" s="19" t="s">
        <v>127</v>
      </c>
      <c r="G4" s="19"/>
      <c r="H4" s="19"/>
      <c r="I4"/>
      <c r="J4"/>
      <c r="K4"/>
      <c r="L4"/>
    </row>
    <row r="5" spans="1:12" ht="18.75" customHeight="1">
      <c r="A5" s="3"/>
      <c r="E5" s="19"/>
      <c r="F5" s="19" t="s">
        <v>298</v>
      </c>
      <c r="G5" s="19"/>
      <c r="H5" s="19"/>
      <c r="I5"/>
      <c r="J5"/>
      <c r="K5"/>
      <c r="L5"/>
    </row>
    <row r="6" spans="1:12" ht="18.75" customHeight="1">
      <c r="A6" s="3"/>
      <c r="E6" s="19"/>
      <c r="F6" s="19"/>
      <c r="G6" s="19"/>
      <c r="H6" s="19"/>
      <c r="I6"/>
      <c r="J6"/>
      <c r="K6"/>
      <c r="L6"/>
    </row>
    <row r="7" spans="1:12" ht="18.75" customHeight="1">
      <c r="A7" s="3"/>
      <c r="E7" s="19"/>
      <c r="F7" s="19"/>
      <c r="G7" s="19"/>
      <c r="H7" s="19"/>
      <c r="I7"/>
      <c r="J7"/>
      <c r="K7"/>
      <c r="L7"/>
    </row>
    <row r="8" spans="1:12" ht="18.75" customHeight="1">
      <c r="A8" s="3"/>
      <c r="E8" s="19"/>
      <c r="F8" s="19"/>
      <c r="G8" s="19"/>
      <c r="H8" s="19"/>
      <c r="I8"/>
      <c r="J8"/>
      <c r="K8"/>
      <c r="L8"/>
    </row>
    <row r="9" spans="1:12" ht="39.75" customHeight="1">
      <c r="A9" s="161"/>
      <c r="B9" s="162"/>
      <c r="C9" s="162"/>
      <c r="D9" s="162"/>
      <c r="E9" s="213" t="s">
        <v>390</v>
      </c>
      <c r="F9" s="214"/>
      <c r="G9" s="213" t="s">
        <v>391</v>
      </c>
      <c r="H9" s="214"/>
    </row>
    <row r="10" spans="1:12" ht="20.100000000000001" customHeight="1">
      <c r="A10" s="163" t="s">
        <v>11</v>
      </c>
      <c r="B10" s="210" t="s">
        <v>409</v>
      </c>
      <c r="C10" s="211"/>
      <c r="D10" s="212"/>
      <c r="E10" s="164" t="s">
        <v>85</v>
      </c>
      <c r="F10" s="167">
        <v>25690247</v>
      </c>
      <c r="G10" s="165" t="s">
        <v>392</v>
      </c>
      <c r="H10" s="166"/>
    </row>
    <row r="11" spans="1:12" ht="20.100000000000001" customHeight="1">
      <c r="A11" s="164" t="s">
        <v>12</v>
      </c>
      <c r="B11" s="213"/>
      <c r="C11" s="215"/>
      <c r="D11" s="214"/>
      <c r="E11" s="163" t="s">
        <v>84</v>
      </c>
      <c r="F11" s="165">
        <v>150</v>
      </c>
      <c r="G11" s="165" t="s">
        <v>392</v>
      </c>
      <c r="H11" s="166"/>
    </row>
    <row r="12" spans="1:12" ht="20.100000000000001" customHeight="1">
      <c r="A12" s="167" t="s">
        <v>299</v>
      </c>
      <c r="B12" s="213"/>
      <c r="C12" s="215"/>
      <c r="D12" s="214"/>
      <c r="E12" s="164" t="s">
        <v>8</v>
      </c>
      <c r="F12" s="165">
        <v>1006</v>
      </c>
      <c r="G12" s="165" t="s">
        <v>392</v>
      </c>
      <c r="H12" s="166"/>
    </row>
    <row r="13" spans="1:12" ht="20.100000000000001" customHeight="1">
      <c r="A13" s="163" t="s">
        <v>13</v>
      </c>
      <c r="B13" s="210" t="s">
        <v>410</v>
      </c>
      <c r="C13" s="211"/>
      <c r="D13" s="212"/>
      <c r="E13" s="163" t="s">
        <v>9</v>
      </c>
      <c r="F13" s="167"/>
      <c r="G13" s="165" t="s">
        <v>392</v>
      </c>
      <c r="H13" s="166"/>
    </row>
    <row r="14" spans="1:12" ht="20.100000000000001" customHeight="1">
      <c r="A14" s="163" t="s">
        <v>393</v>
      </c>
      <c r="B14" s="210" t="s">
        <v>411</v>
      </c>
      <c r="C14" s="211"/>
      <c r="D14" s="211"/>
      <c r="E14" s="211"/>
      <c r="F14" s="211"/>
      <c r="G14" s="211"/>
      <c r="H14" s="212"/>
    </row>
    <row r="15" spans="1:12" ht="20.100000000000001" customHeight="1">
      <c r="A15" s="163" t="s">
        <v>236</v>
      </c>
      <c r="B15" s="210" t="s">
        <v>412</v>
      </c>
      <c r="C15" s="211"/>
      <c r="D15" s="211"/>
      <c r="E15" s="211"/>
      <c r="F15" s="211"/>
      <c r="G15" s="211"/>
      <c r="H15" s="212"/>
    </row>
    <row r="16" spans="1:12" ht="20.100000000000001" customHeight="1">
      <c r="A16" s="163" t="s">
        <v>361</v>
      </c>
      <c r="B16" s="213"/>
      <c r="C16" s="215"/>
      <c r="D16" s="215"/>
      <c r="E16" s="215"/>
      <c r="F16" s="215"/>
      <c r="G16" s="215"/>
      <c r="H16" s="214"/>
    </row>
    <row r="17" spans="1:22" ht="20.100000000000001" customHeight="1">
      <c r="A17" s="163" t="s">
        <v>69</v>
      </c>
      <c r="B17" s="225">
        <v>104</v>
      </c>
      <c r="C17" s="211"/>
      <c r="D17" s="211"/>
      <c r="E17" s="211"/>
      <c r="F17" s="211"/>
      <c r="G17" s="211"/>
      <c r="H17" s="212"/>
    </row>
    <row r="18" spans="1:22" ht="20.100000000000001" customHeight="1">
      <c r="A18" s="14" t="s">
        <v>394</v>
      </c>
      <c r="B18" s="226" t="s">
        <v>413</v>
      </c>
      <c r="C18" s="227"/>
      <c r="D18" s="227"/>
      <c r="E18" s="227"/>
      <c r="F18" s="227"/>
      <c r="G18" s="227"/>
      <c r="H18" s="228"/>
      <c r="V18" s="19"/>
    </row>
    <row r="19" spans="1:22" ht="20.100000000000001" customHeight="1">
      <c r="A19" s="11" t="s">
        <v>10</v>
      </c>
      <c r="B19" s="229" t="s">
        <v>414</v>
      </c>
      <c r="C19" s="227"/>
      <c r="D19" s="227"/>
      <c r="E19" s="228"/>
      <c r="F19" s="229" t="s">
        <v>101</v>
      </c>
      <c r="G19" s="228"/>
      <c r="H19" s="11"/>
    </row>
    <row r="20" spans="1:22" ht="19.5" customHeight="1">
      <c r="A20" s="14" t="s">
        <v>360</v>
      </c>
      <c r="B20" s="229" t="s">
        <v>407</v>
      </c>
      <c r="C20" s="227"/>
      <c r="D20" s="227"/>
      <c r="E20" s="228"/>
      <c r="F20" s="230" t="s">
        <v>102</v>
      </c>
      <c r="G20" s="231"/>
      <c r="H20" s="11"/>
    </row>
    <row r="21" spans="1:22" ht="20.100000000000001" customHeight="1">
      <c r="B21" s="34"/>
      <c r="C21" s="34"/>
      <c r="D21" s="34"/>
      <c r="E21" s="34"/>
      <c r="F21" s="2"/>
      <c r="G21" s="2"/>
      <c r="H21" s="2"/>
    </row>
    <row r="22" spans="1:22" ht="19.5" customHeight="1">
      <c r="A22" s="19"/>
      <c r="B22" s="2"/>
      <c r="C22" s="2"/>
      <c r="D22" s="2"/>
      <c r="E22" s="2"/>
      <c r="F22" s="2"/>
      <c r="G22" s="2"/>
      <c r="H22" s="2"/>
    </row>
    <row r="23" spans="1:22" ht="19.5" customHeight="1">
      <c r="A23" s="222" t="s">
        <v>118</v>
      </c>
      <c r="B23" s="222"/>
      <c r="C23" s="222"/>
      <c r="D23" s="222"/>
      <c r="E23" s="222"/>
      <c r="F23" s="222"/>
      <c r="G23" s="222"/>
      <c r="H23" s="222"/>
    </row>
    <row r="24" spans="1:22">
      <c r="A24" s="222" t="s">
        <v>283</v>
      </c>
      <c r="B24" s="222"/>
      <c r="C24" s="222"/>
      <c r="D24" s="222"/>
      <c r="E24" s="222"/>
      <c r="F24" s="222"/>
      <c r="G24" s="222"/>
      <c r="H24" s="222"/>
    </row>
    <row r="25" spans="1:22">
      <c r="A25" s="222" t="s">
        <v>432</v>
      </c>
      <c r="B25" s="222"/>
      <c r="C25" s="222"/>
      <c r="D25" s="222"/>
      <c r="E25" s="222"/>
      <c r="F25" s="222"/>
      <c r="G25" s="222"/>
      <c r="H25" s="222"/>
    </row>
    <row r="26" spans="1:22">
      <c r="A26" s="234" t="s">
        <v>399</v>
      </c>
      <c r="B26" s="234"/>
      <c r="C26" s="234"/>
      <c r="D26" s="234"/>
      <c r="E26" s="234"/>
      <c r="F26" s="234"/>
      <c r="G26" s="234"/>
      <c r="H26" s="234"/>
    </row>
    <row r="27" spans="1:22" ht="9" customHeight="1">
      <c r="A27" s="12"/>
      <c r="B27" s="12"/>
      <c r="C27" s="12"/>
      <c r="D27" s="12"/>
      <c r="E27" s="12"/>
      <c r="F27" s="12"/>
      <c r="G27" s="12"/>
      <c r="H27" s="12"/>
    </row>
    <row r="28" spans="1:22">
      <c r="A28" s="222" t="s">
        <v>104</v>
      </c>
      <c r="B28" s="222"/>
      <c r="C28" s="222"/>
      <c r="D28" s="222"/>
      <c r="E28" s="222"/>
      <c r="F28" s="222"/>
      <c r="G28" s="222"/>
      <c r="H28" s="222"/>
    </row>
    <row r="29" spans="1:22" ht="12" customHeight="1" thickBot="1">
      <c r="B29" s="19"/>
      <c r="C29" s="19"/>
      <c r="D29" s="19"/>
      <c r="E29" s="19"/>
      <c r="F29" s="19"/>
      <c r="G29" s="19"/>
      <c r="H29" s="19"/>
    </row>
    <row r="30" spans="1:22" ht="43.5" customHeight="1">
      <c r="A30" s="232" t="s">
        <v>143</v>
      </c>
      <c r="B30" s="223" t="s">
        <v>14</v>
      </c>
      <c r="C30" s="223" t="s">
        <v>115</v>
      </c>
      <c r="D30" s="223"/>
      <c r="E30" s="235" t="s">
        <v>400</v>
      </c>
      <c r="F30" s="235"/>
      <c r="G30" s="235"/>
      <c r="H30" s="236"/>
    </row>
    <row r="31" spans="1:22" ht="44.25" customHeight="1">
      <c r="A31" s="233"/>
      <c r="B31" s="224"/>
      <c r="C31" s="6" t="s">
        <v>131</v>
      </c>
      <c r="D31" s="6" t="s">
        <v>132</v>
      </c>
      <c r="E31" s="45" t="s">
        <v>133</v>
      </c>
      <c r="F31" s="45" t="s">
        <v>124</v>
      </c>
      <c r="G31" s="45" t="s">
        <v>138</v>
      </c>
      <c r="H31" s="106" t="s">
        <v>139</v>
      </c>
    </row>
    <row r="32" spans="1:22" ht="19.5" thickBot="1">
      <c r="A32" s="153">
        <v>1</v>
      </c>
      <c r="B32" s="154">
        <v>2</v>
      </c>
      <c r="C32" s="122">
        <v>3</v>
      </c>
      <c r="D32" s="154">
        <v>4</v>
      </c>
      <c r="E32" s="122">
        <v>5</v>
      </c>
      <c r="F32" s="154">
        <v>6</v>
      </c>
      <c r="G32" s="122">
        <v>7</v>
      </c>
      <c r="H32" s="155">
        <v>8</v>
      </c>
    </row>
    <row r="33" spans="1:8" s="4" customFormat="1" ht="25.5" customHeight="1" thickBot="1">
      <c r="A33" s="219" t="s">
        <v>66</v>
      </c>
      <c r="B33" s="220"/>
      <c r="C33" s="220"/>
      <c r="D33" s="220"/>
      <c r="E33" s="220"/>
      <c r="F33" s="220"/>
      <c r="G33" s="220"/>
      <c r="H33" s="221"/>
    </row>
    <row r="34" spans="1:8" s="4" customFormat="1" ht="20.100000000000001" customHeight="1">
      <c r="A34" s="149" t="s">
        <v>105</v>
      </c>
      <c r="B34" s="150">
        <v>1000</v>
      </c>
      <c r="C34" s="127">
        <v>50603</v>
      </c>
      <c r="D34" s="127">
        <v>75457</v>
      </c>
      <c r="E34" s="61">
        <v>55680.800000000003</v>
      </c>
      <c r="F34" s="127">
        <v>75457</v>
      </c>
      <c r="G34" s="174">
        <f>F34-E34</f>
        <v>19776.199999999997</v>
      </c>
      <c r="H34" s="183">
        <f>(F34/E34)*100</f>
        <v>135.5170902716915</v>
      </c>
    </row>
    <row r="35" spans="1:8" s="4" customFormat="1" ht="20.100000000000001" customHeight="1">
      <c r="A35" s="128" t="s">
        <v>98</v>
      </c>
      <c r="B35" s="6">
        <v>1010</v>
      </c>
      <c r="C35" s="59">
        <v>-53640</v>
      </c>
      <c r="D35" s="60">
        <v>-67170</v>
      </c>
      <c r="E35" s="60">
        <v>-51932.800000000003</v>
      </c>
      <c r="F35" s="68">
        <f>'І. Інф. до звіт.'!F28</f>
        <v>-67170</v>
      </c>
      <c r="G35" s="175">
        <f>F35-E35</f>
        <v>-15237.199999999997</v>
      </c>
      <c r="H35" s="184">
        <f>(F35/E35)*100</f>
        <v>129.34022428985151</v>
      </c>
    </row>
    <row r="36" spans="1:8" s="4" customFormat="1" ht="20.100000000000001" customHeight="1">
      <c r="A36" s="129" t="s">
        <v>134</v>
      </c>
      <c r="B36" s="99">
        <v>1020</v>
      </c>
      <c r="C36" s="60">
        <f>SUM(C34:C35)</f>
        <v>-3037</v>
      </c>
      <c r="D36" s="60">
        <f>SUM(D34:D35)</f>
        <v>8287</v>
      </c>
      <c r="E36" s="60">
        <f>SUM(E34:E35)</f>
        <v>3748</v>
      </c>
      <c r="F36" s="60">
        <f>SUM(F34:F35)</f>
        <v>8287</v>
      </c>
      <c r="G36" s="175">
        <f>F36-E36</f>
        <v>4539</v>
      </c>
      <c r="H36" s="184">
        <f>(F36/E36)*100</f>
        <v>221.10458911419423</v>
      </c>
    </row>
    <row r="37" spans="1:8" s="4" customFormat="1" ht="20.100000000000001" customHeight="1">
      <c r="A37" s="130" t="s">
        <v>89</v>
      </c>
      <c r="B37" s="99">
        <v>1310</v>
      </c>
      <c r="C37" s="61">
        <f>'І. Інф. до звіт.'!C110</f>
        <v>148</v>
      </c>
      <c r="D37" s="61">
        <f>'І. Інф. до звіт.'!D110</f>
        <v>6391.2</v>
      </c>
      <c r="E37" s="61">
        <f>'І. Інф. до звіт.'!E110</f>
        <v>1003.4000000000005</v>
      </c>
      <c r="F37" s="61">
        <f>'І. Інф. до звіт.'!F110</f>
        <v>6391</v>
      </c>
      <c r="G37" s="175">
        <f>F37-E37</f>
        <v>5387.5999999999995</v>
      </c>
      <c r="H37" s="184">
        <f>(F37/E37)*100</f>
        <v>636.93442296192904</v>
      </c>
    </row>
    <row r="38" spans="1:8" s="4" customFormat="1" ht="20.100000000000001" customHeight="1" thickBot="1">
      <c r="A38" s="151" t="s">
        <v>184</v>
      </c>
      <c r="B38" s="152">
        <v>1200</v>
      </c>
      <c r="C38" s="104">
        <f>'І. Інф. до звіт.'!C97</f>
        <v>-2747</v>
      </c>
      <c r="D38" s="104">
        <f>'І. Інф. до звіт.'!D97</f>
        <v>3544.2</v>
      </c>
      <c r="E38" s="104">
        <f>'І. Інф. до звіт.'!E97</f>
        <v>41.100000000000449</v>
      </c>
      <c r="F38" s="104">
        <f>'І. Інф. до звіт.'!F97</f>
        <v>3544</v>
      </c>
      <c r="G38" s="176">
        <f>F38-E38</f>
        <v>3502.8999999999996</v>
      </c>
      <c r="H38" s="185">
        <f>(F38/E38)*100</f>
        <v>8622.8710462286163</v>
      </c>
    </row>
    <row r="39" spans="1:8" s="4" customFormat="1" ht="28.5" customHeight="1" thickBot="1">
      <c r="A39" s="219" t="s">
        <v>301</v>
      </c>
      <c r="B39" s="220"/>
      <c r="C39" s="220"/>
      <c r="D39" s="220"/>
      <c r="E39" s="220"/>
      <c r="F39" s="220"/>
      <c r="G39" s="220"/>
      <c r="H39" s="221"/>
    </row>
    <row r="40" spans="1:8" s="4" customFormat="1">
      <c r="A40" s="146" t="s">
        <v>169</v>
      </c>
      <c r="B40" s="118">
        <v>2111</v>
      </c>
      <c r="C40" s="124">
        <f>'ІІ. Розр. з бюджетом'!C24</f>
        <v>0</v>
      </c>
      <c r="D40" s="124">
        <f>'ІІ. Розр. з бюджетом'!D24</f>
        <v>664</v>
      </c>
      <c r="E40" s="124">
        <f>'ІІ. Розр. з бюджетом'!E24</f>
        <v>8.3000000000000007</v>
      </c>
      <c r="F40" s="124">
        <f>'ІІ. Розр. з бюджетом'!F24</f>
        <v>664</v>
      </c>
      <c r="G40" s="174">
        <f t="shared" ref="G40:G45" si="0">F40-E40</f>
        <v>655.7</v>
      </c>
      <c r="H40" s="183">
        <f t="shared" ref="H40:H45" si="1">(F40/E40)*100</f>
        <v>8000</v>
      </c>
    </row>
    <row r="41" spans="1:8" s="4" customFormat="1" ht="37.5">
      <c r="A41" s="131" t="s">
        <v>347</v>
      </c>
      <c r="B41" s="5">
        <v>2112</v>
      </c>
      <c r="C41" s="55">
        <v>4894.5</v>
      </c>
      <c r="D41" s="55">
        <f>'ІІ. Розр. з бюджетом'!D25</f>
        <v>6395</v>
      </c>
      <c r="E41" s="55">
        <f>'ІІ. Розр. з бюджетом'!E25</f>
        <v>6323.3</v>
      </c>
      <c r="F41" s="55">
        <f>'ІІ. Розр. з бюджетом'!F25</f>
        <v>6395</v>
      </c>
      <c r="G41" s="175">
        <f t="shared" si="0"/>
        <v>71.699999999999818</v>
      </c>
      <c r="H41" s="184">
        <f t="shared" si="1"/>
        <v>101.1339016020116</v>
      </c>
    </row>
    <row r="42" spans="1:8" s="4" customFormat="1" ht="36.75" customHeight="1">
      <c r="A42" s="132" t="s">
        <v>346</v>
      </c>
      <c r="B42" s="6">
        <v>2113</v>
      </c>
      <c r="C42" s="55">
        <f>'ІІ. Розр. з бюджетом'!C26</f>
        <v>0</v>
      </c>
      <c r="D42" s="55">
        <f>'ІІ. Розр. з бюджетом'!D26</f>
        <v>0</v>
      </c>
      <c r="E42" s="55">
        <f>'ІІ. Розр. з бюджетом'!E26</f>
        <v>0</v>
      </c>
      <c r="F42" s="55">
        <f>'ІІ. Розр. з бюджетом'!F26</f>
        <v>0</v>
      </c>
      <c r="G42" s="175">
        <f t="shared" si="0"/>
        <v>0</v>
      </c>
      <c r="H42" s="184" t="e">
        <f t="shared" si="1"/>
        <v>#DIV/0!</v>
      </c>
    </row>
    <row r="43" spans="1:8" s="4" customFormat="1" ht="42" customHeight="1">
      <c r="A43" s="132" t="s">
        <v>221</v>
      </c>
      <c r="B43" s="6">
        <v>2115</v>
      </c>
      <c r="C43" s="55">
        <f>'ІІ. Розр. з бюджетом'!C28</f>
        <v>0</v>
      </c>
      <c r="D43" s="55">
        <f>'ІІ. Розр. з бюджетом'!D28</f>
        <v>0</v>
      </c>
      <c r="E43" s="55">
        <f>'ІІ. Розр. з бюджетом'!E28</f>
        <v>0</v>
      </c>
      <c r="F43" s="55">
        <f>'ІІ. Розр. з бюджетом'!F28</f>
        <v>0</v>
      </c>
      <c r="G43" s="175">
        <f t="shared" si="0"/>
        <v>0</v>
      </c>
      <c r="H43" s="184" t="e">
        <f t="shared" si="1"/>
        <v>#DIV/0!</v>
      </c>
    </row>
    <row r="44" spans="1:8" s="4" customFormat="1" ht="60.75" customHeight="1">
      <c r="A44" s="133" t="s">
        <v>297</v>
      </c>
      <c r="B44" s="6">
        <v>2131</v>
      </c>
      <c r="C44" s="59">
        <f>'ІІ. Розр. з бюджетом'!C39</f>
        <v>0</v>
      </c>
      <c r="D44" s="59">
        <f>'ІІ. Розр. з бюджетом'!D39</f>
        <v>0</v>
      </c>
      <c r="E44" s="59">
        <f>'ІІ. Розр. з бюджетом'!E39</f>
        <v>0</v>
      </c>
      <c r="F44" s="59">
        <f>'ІІ. Розр. з бюджетом'!F39</f>
        <v>0</v>
      </c>
      <c r="G44" s="175">
        <f t="shared" si="0"/>
        <v>0</v>
      </c>
      <c r="H44" s="184" t="e">
        <f t="shared" si="1"/>
        <v>#DIV/0!</v>
      </c>
    </row>
    <row r="45" spans="1:8" s="4" customFormat="1" ht="22.5" customHeight="1" thickBot="1">
      <c r="A45" s="138" t="s">
        <v>222</v>
      </c>
      <c r="B45" s="147">
        <v>2200</v>
      </c>
      <c r="C45" s="148">
        <f>'ІІ. Розр. з бюджетом'!C46</f>
        <v>11201.5</v>
      </c>
      <c r="D45" s="148">
        <f>'ІІ. Розр. з бюджетом'!D46</f>
        <v>13400</v>
      </c>
      <c r="E45" s="148">
        <f>'ІІ. Розр. з бюджетом'!E46</f>
        <v>13626.2</v>
      </c>
      <c r="F45" s="148">
        <f>'ІІ. Розр. з бюджетом'!F46</f>
        <v>13400</v>
      </c>
      <c r="G45" s="176">
        <f t="shared" si="0"/>
        <v>-226.20000000000073</v>
      </c>
      <c r="H45" s="185">
        <f t="shared" si="1"/>
        <v>98.339962718879804</v>
      </c>
    </row>
    <row r="46" spans="1:8" s="4" customFormat="1" ht="28.5" customHeight="1" thickBot="1">
      <c r="A46" s="216" t="s">
        <v>313</v>
      </c>
      <c r="B46" s="217"/>
      <c r="C46" s="217"/>
      <c r="D46" s="217"/>
      <c r="E46" s="217"/>
      <c r="F46" s="217"/>
      <c r="G46" s="217"/>
      <c r="H46" s="218"/>
    </row>
    <row r="47" spans="1:8" s="4" customFormat="1" ht="20.100000000000001" customHeight="1" thickBot="1">
      <c r="A47" s="143" t="s">
        <v>403</v>
      </c>
      <c r="B47" s="144">
        <v>4000</v>
      </c>
      <c r="C47" s="145">
        <f>'IV кап.інв. V кред.'!H6</f>
        <v>7164.5</v>
      </c>
      <c r="D47" s="145">
        <f>'IV кап.інв. V кред.'!J6</f>
        <v>19996</v>
      </c>
      <c r="E47" s="145">
        <f>'IV кап.інв. V кред.'!L6</f>
        <v>3243</v>
      </c>
      <c r="F47" s="145">
        <f>'IV кап.інв. V кред.'!N6</f>
        <v>19996</v>
      </c>
      <c r="G47" s="177">
        <f>F47-E47</f>
        <v>16753</v>
      </c>
      <c r="H47" s="191">
        <f>(F47/E47)*100</f>
        <v>616.58957755164977</v>
      </c>
    </row>
    <row r="48" spans="1:8" s="4" customFormat="1" ht="27" customHeight="1" thickBot="1">
      <c r="A48" s="240" t="s">
        <v>314</v>
      </c>
      <c r="B48" s="241"/>
      <c r="C48" s="241"/>
      <c r="D48" s="241"/>
      <c r="E48" s="241"/>
      <c r="F48" s="241"/>
      <c r="G48" s="241"/>
      <c r="H48" s="242"/>
    </row>
    <row r="49" spans="1:9" s="4" customFormat="1" ht="56.25">
      <c r="A49" s="134" t="s">
        <v>256</v>
      </c>
      <c r="B49" s="118">
        <v>5010</v>
      </c>
      <c r="C49" s="200">
        <f>(C38/C34)*100</f>
        <v>-5.4285319052230108</v>
      </c>
      <c r="D49" s="200">
        <f>(D38/D34)*100</f>
        <v>4.6969797368037423</v>
      </c>
      <c r="E49" s="200">
        <f>(E38/E34)*100</f>
        <v>7.3813594632261836E-2</v>
      </c>
      <c r="F49" s="200">
        <f>(F38/F34)*100</f>
        <v>4.69671468518494</v>
      </c>
      <c r="G49" s="119" t="s">
        <v>235</v>
      </c>
      <c r="H49" s="120" t="s">
        <v>235</v>
      </c>
      <c r="I49" s="171"/>
    </row>
    <row r="50" spans="1:9" s="4" customFormat="1" ht="56.25">
      <c r="A50" s="135" t="s">
        <v>254</v>
      </c>
      <c r="B50" s="64">
        <v>5020</v>
      </c>
      <c r="C50" s="200">
        <f>(C38/C64)*100</f>
        <v>-4.9376280691663377</v>
      </c>
      <c r="D50" s="200">
        <f>(D38/D64)*100</f>
        <v>6.0029471045544618</v>
      </c>
      <c r="E50" s="202">
        <f>(E38/E64)*100</f>
        <v>0.12158324458644082</v>
      </c>
      <c r="F50" s="200">
        <f>(F38/D64)*100</f>
        <v>6.0026083569045241</v>
      </c>
      <c r="G50" s="89" t="s">
        <v>235</v>
      </c>
      <c r="H50" s="121" t="s">
        <v>235</v>
      </c>
    </row>
    <row r="51" spans="1:9" s="4" customFormat="1" ht="56.25">
      <c r="A51" s="133" t="s">
        <v>255</v>
      </c>
      <c r="B51" s="5">
        <v>5030</v>
      </c>
      <c r="C51" s="200">
        <f>(C38/C72)*100</f>
        <v>-5.6102442610897798</v>
      </c>
      <c r="D51" s="200">
        <f>(D38/D72)*100</f>
        <v>8.0200036205648075</v>
      </c>
      <c r="E51" s="200">
        <f>(E38/E72)*100</f>
        <v>0.15954349598230058</v>
      </c>
      <c r="F51" s="200">
        <f>(F38/D72)*100</f>
        <v>8.0195510499637948</v>
      </c>
      <c r="G51" s="89" t="s">
        <v>235</v>
      </c>
      <c r="H51" s="121" t="s">
        <v>235</v>
      </c>
    </row>
    <row r="52" spans="1:9" s="4" customFormat="1" ht="56.25">
      <c r="A52" s="133" t="s">
        <v>253</v>
      </c>
      <c r="B52" s="5">
        <v>5040</v>
      </c>
      <c r="C52" s="200">
        <f>(C37/C34)*100</f>
        <v>0.29247277829377705</v>
      </c>
      <c r="D52" s="200">
        <f>(D37/D34)*100</f>
        <v>8.4699895304610564</v>
      </c>
      <c r="E52" s="200">
        <f>(E37/E34)*100</f>
        <v>1.8020574417034247</v>
      </c>
      <c r="F52" s="200">
        <f>(F37/F34)*100</f>
        <v>8.4697244788422541</v>
      </c>
      <c r="G52" s="89" t="s">
        <v>235</v>
      </c>
      <c r="H52" s="121" t="s">
        <v>235</v>
      </c>
    </row>
    <row r="53" spans="1:9" s="4" customFormat="1" ht="56.25">
      <c r="A53" s="136" t="s">
        <v>248</v>
      </c>
      <c r="B53" s="65">
        <v>5050</v>
      </c>
      <c r="C53" s="200">
        <f>C72/(C65+C66)</f>
        <v>7.3409295352323838</v>
      </c>
      <c r="D53" s="200">
        <f>D72/(D65+D66)</f>
        <v>4.7087906233351093</v>
      </c>
      <c r="E53" s="200">
        <f>E72/(E65+E66)</f>
        <v>4.0722415428390768</v>
      </c>
      <c r="F53" s="203">
        <f>D72/(D65+D66)</f>
        <v>4.7087906233351093</v>
      </c>
      <c r="G53" s="89" t="s">
        <v>235</v>
      </c>
      <c r="H53" s="121" t="s">
        <v>235</v>
      </c>
    </row>
    <row r="54" spans="1:9" s="4" customFormat="1" ht="51.75" customHeight="1" thickBot="1">
      <c r="A54" s="137" t="s">
        <v>249</v>
      </c>
      <c r="B54" s="122">
        <v>5060</v>
      </c>
      <c r="C54" s="200">
        <f>C59/C58</f>
        <v>0.50938805733326287</v>
      </c>
      <c r="D54" s="200">
        <f>D59/D58</f>
        <v>0.55383384133362845</v>
      </c>
      <c r="E54" s="200">
        <f>E59/E58</f>
        <v>0.51078850990601421</v>
      </c>
      <c r="F54" s="200">
        <f>D59/D58</f>
        <v>0.55383384133362845</v>
      </c>
      <c r="G54" s="90" t="s">
        <v>235</v>
      </c>
      <c r="H54" s="123" t="s">
        <v>235</v>
      </c>
    </row>
    <row r="55" spans="1:9" s="4" customFormat="1" ht="30" customHeight="1" thickBot="1">
      <c r="A55" s="219" t="s">
        <v>312</v>
      </c>
      <c r="B55" s="220"/>
      <c r="C55" s="220"/>
      <c r="D55" s="220"/>
      <c r="E55" s="220"/>
      <c r="F55" s="220"/>
      <c r="G55" s="220"/>
      <c r="H55" s="221"/>
    </row>
    <row r="56" spans="1:9" s="4" customFormat="1" ht="20.100000000000001" customHeight="1">
      <c r="A56" s="134" t="s">
        <v>204</v>
      </c>
      <c r="B56" s="118">
        <v>6000</v>
      </c>
      <c r="C56" s="124">
        <v>28506</v>
      </c>
      <c r="D56" s="124">
        <v>26202</v>
      </c>
      <c r="E56" s="124">
        <v>22174</v>
      </c>
      <c r="F56" s="192" t="s">
        <v>235</v>
      </c>
      <c r="G56" s="178">
        <f>D56-E56</f>
        <v>4028</v>
      </c>
      <c r="H56" s="186">
        <f>(D56/E56)*100</f>
        <v>118.16541895914135</v>
      </c>
    </row>
    <row r="57" spans="1:9" s="4" customFormat="1" ht="20.100000000000001" customHeight="1">
      <c r="A57" s="135" t="s">
        <v>302</v>
      </c>
      <c r="B57" s="64">
        <v>6001</v>
      </c>
      <c r="C57" s="63">
        <f>C58-C59</f>
        <v>27828</v>
      </c>
      <c r="D57" s="63">
        <f>D58-D59</f>
        <v>26202</v>
      </c>
      <c r="E57" s="63">
        <f>E58-E59</f>
        <v>22174</v>
      </c>
      <c r="F57" s="50" t="s">
        <v>235</v>
      </c>
      <c r="G57" s="179">
        <f t="shared" ref="G57:G72" si="2">D57-E57</f>
        <v>4028</v>
      </c>
      <c r="H57" s="187">
        <f t="shared" ref="H57:H72" si="3">(D57/E57)*100</f>
        <v>118.16541895914135</v>
      </c>
    </row>
    <row r="58" spans="1:9" s="4" customFormat="1" ht="20.100000000000001" customHeight="1">
      <c r="A58" s="135" t="s">
        <v>205</v>
      </c>
      <c r="B58" s="64">
        <v>6002</v>
      </c>
      <c r="C58" s="59">
        <v>56721</v>
      </c>
      <c r="D58" s="59">
        <v>58727</v>
      </c>
      <c r="E58" s="59">
        <v>45326</v>
      </c>
      <c r="F58" s="50" t="s">
        <v>235</v>
      </c>
      <c r="G58" s="179">
        <f t="shared" si="2"/>
        <v>13401</v>
      </c>
      <c r="H58" s="187">
        <f t="shared" si="3"/>
        <v>129.56581211666594</v>
      </c>
    </row>
    <row r="59" spans="1:9" s="4" customFormat="1" ht="20.100000000000001" customHeight="1">
      <c r="A59" s="135" t="s">
        <v>206</v>
      </c>
      <c r="B59" s="64">
        <v>6003</v>
      </c>
      <c r="C59" s="59">
        <v>28893</v>
      </c>
      <c r="D59" s="59">
        <v>32525</v>
      </c>
      <c r="E59" s="59">
        <v>23152</v>
      </c>
      <c r="F59" s="50" t="s">
        <v>235</v>
      </c>
      <c r="G59" s="179">
        <f t="shared" si="2"/>
        <v>9373</v>
      </c>
      <c r="H59" s="187">
        <f t="shared" si="3"/>
        <v>140.4846233586731</v>
      </c>
    </row>
    <row r="60" spans="1:9" s="4" customFormat="1" ht="20.100000000000001" customHeight="1">
      <c r="A60" s="133" t="s">
        <v>207</v>
      </c>
      <c r="B60" s="5">
        <v>6010</v>
      </c>
      <c r="C60" s="59">
        <v>20100</v>
      </c>
      <c r="D60" s="59">
        <v>32839</v>
      </c>
      <c r="E60" s="59">
        <v>14966</v>
      </c>
      <c r="F60" s="50" t="s">
        <v>235</v>
      </c>
      <c r="G60" s="179">
        <f t="shared" si="2"/>
        <v>17873</v>
      </c>
      <c r="H60" s="187">
        <f t="shared" si="3"/>
        <v>219.42402779633835</v>
      </c>
    </row>
    <row r="61" spans="1:9" s="4" customFormat="1" ht="20.100000000000001" customHeight="1">
      <c r="A61" s="133" t="s">
        <v>303</v>
      </c>
      <c r="B61" s="5">
        <v>6011</v>
      </c>
      <c r="C61" s="59">
        <v>17527</v>
      </c>
      <c r="D61" s="59">
        <v>26369</v>
      </c>
      <c r="E61" s="59">
        <v>9344</v>
      </c>
      <c r="F61" s="50" t="s">
        <v>235</v>
      </c>
      <c r="G61" s="179">
        <f t="shared" si="2"/>
        <v>17025</v>
      </c>
      <c r="H61" s="187">
        <f t="shared" si="3"/>
        <v>282.20248287671234</v>
      </c>
    </row>
    <row r="62" spans="1:9" s="4" customFormat="1" ht="20.100000000000001" customHeight="1">
      <c r="A62" s="133" t="s">
        <v>304</v>
      </c>
      <c r="B62" s="5">
        <v>6012</v>
      </c>
      <c r="C62" s="59">
        <v>0</v>
      </c>
      <c r="D62" s="59">
        <v>2</v>
      </c>
      <c r="E62" s="59">
        <v>0</v>
      </c>
      <c r="F62" s="50" t="s">
        <v>235</v>
      </c>
      <c r="G62" s="179">
        <f t="shared" si="2"/>
        <v>2</v>
      </c>
      <c r="H62" s="187" t="e">
        <f t="shared" si="3"/>
        <v>#DIV/0!</v>
      </c>
    </row>
    <row r="63" spans="1:9" s="4" customFormat="1">
      <c r="A63" s="133" t="s">
        <v>305</v>
      </c>
      <c r="B63" s="5">
        <v>6013</v>
      </c>
      <c r="C63" s="59">
        <v>2573</v>
      </c>
      <c r="D63" s="59">
        <v>6468</v>
      </c>
      <c r="E63" s="59">
        <v>2286</v>
      </c>
      <c r="F63" s="50" t="s">
        <v>235</v>
      </c>
      <c r="G63" s="179">
        <f t="shared" si="2"/>
        <v>4182</v>
      </c>
      <c r="H63" s="187">
        <f t="shared" si="3"/>
        <v>282.93963254593177</v>
      </c>
    </row>
    <row r="64" spans="1:9" s="4" customFormat="1" ht="20.100000000000001" customHeight="1">
      <c r="A64" s="130" t="s">
        <v>135</v>
      </c>
      <c r="B64" s="75">
        <v>6020</v>
      </c>
      <c r="C64" s="68">
        <v>55634</v>
      </c>
      <c r="D64" s="68">
        <v>59041</v>
      </c>
      <c r="E64" s="68">
        <v>33804</v>
      </c>
      <c r="F64" s="193" t="s">
        <v>235</v>
      </c>
      <c r="G64" s="180">
        <f t="shared" si="2"/>
        <v>25237</v>
      </c>
      <c r="H64" s="188">
        <f t="shared" si="3"/>
        <v>174.65684534374631</v>
      </c>
    </row>
    <row r="65" spans="1:8" s="4" customFormat="1" ht="20.100000000000001" customHeight="1">
      <c r="A65" s="133" t="s">
        <v>97</v>
      </c>
      <c r="B65" s="5">
        <v>6030</v>
      </c>
      <c r="C65" s="59">
        <v>0</v>
      </c>
      <c r="D65" s="59">
        <v>0</v>
      </c>
      <c r="E65" s="59">
        <v>0</v>
      </c>
      <c r="F65" s="50" t="s">
        <v>235</v>
      </c>
      <c r="G65" s="179">
        <f t="shared" si="2"/>
        <v>0</v>
      </c>
      <c r="H65" s="187" t="e">
        <f t="shared" si="3"/>
        <v>#DIV/0!</v>
      </c>
    </row>
    <row r="66" spans="1:8" s="4" customFormat="1" ht="20.100000000000001" customHeight="1">
      <c r="A66" s="133" t="s">
        <v>306</v>
      </c>
      <c r="B66" s="5">
        <v>6040</v>
      </c>
      <c r="C66" s="59">
        <v>6670</v>
      </c>
      <c r="D66" s="59">
        <v>9385</v>
      </c>
      <c r="E66" s="59">
        <v>6326</v>
      </c>
      <c r="F66" s="50" t="s">
        <v>235</v>
      </c>
      <c r="G66" s="179">
        <f t="shared" si="2"/>
        <v>3059</v>
      </c>
      <c r="H66" s="187">
        <f t="shared" si="3"/>
        <v>148.35599114764463</v>
      </c>
    </row>
    <row r="67" spans="1:8" s="4" customFormat="1" ht="20.100000000000001" customHeight="1">
      <c r="A67" s="133" t="s">
        <v>307</v>
      </c>
      <c r="B67" s="5">
        <v>6041</v>
      </c>
      <c r="C67" s="59">
        <v>6670</v>
      </c>
      <c r="D67" s="59">
        <v>8522</v>
      </c>
      <c r="E67" s="59">
        <v>6326</v>
      </c>
      <c r="F67" s="50" t="s">
        <v>235</v>
      </c>
      <c r="G67" s="179">
        <f t="shared" si="2"/>
        <v>2196</v>
      </c>
      <c r="H67" s="187">
        <f t="shared" si="3"/>
        <v>134.71387922858048</v>
      </c>
    </row>
    <row r="68" spans="1:8" s="4" customFormat="1" ht="20.100000000000001" customHeight="1">
      <c r="A68" s="133" t="s">
        <v>308</v>
      </c>
      <c r="B68" s="5">
        <v>6042</v>
      </c>
      <c r="C68" s="59">
        <v>0</v>
      </c>
      <c r="D68" s="59">
        <v>863</v>
      </c>
      <c r="E68" s="59">
        <v>0</v>
      </c>
      <c r="F68" s="50" t="s">
        <v>235</v>
      </c>
      <c r="G68" s="179">
        <f t="shared" si="2"/>
        <v>863</v>
      </c>
      <c r="H68" s="187" t="e">
        <f t="shared" si="3"/>
        <v>#DIV/0!</v>
      </c>
    </row>
    <row r="69" spans="1:8" s="4" customFormat="1" ht="20.100000000000001" customHeight="1">
      <c r="A69" s="130" t="s">
        <v>309</v>
      </c>
      <c r="B69" s="75">
        <v>6050</v>
      </c>
      <c r="C69" s="169">
        <v>6670</v>
      </c>
      <c r="D69" s="169">
        <v>9385</v>
      </c>
      <c r="E69" s="169">
        <v>6326</v>
      </c>
      <c r="F69" s="193" t="s">
        <v>235</v>
      </c>
      <c r="G69" s="180">
        <f t="shared" si="2"/>
        <v>3059</v>
      </c>
      <c r="H69" s="188">
        <f t="shared" si="3"/>
        <v>148.35599114764463</v>
      </c>
    </row>
    <row r="70" spans="1:8" s="4" customFormat="1" ht="20.100000000000001" customHeight="1">
      <c r="A70" s="133" t="s">
        <v>310</v>
      </c>
      <c r="B70" s="5">
        <v>6060</v>
      </c>
      <c r="C70" s="59">
        <v>0</v>
      </c>
      <c r="D70" s="59">
        <v>0</v>
      </c>
      <c r="E70" s="59">
        <v>0</v>
      </c>
      <c r="F70" s="50" t="s">
        <v>235</v>
      </c>
      <c r="G70" s="179">
        <f t="shared" si="2"/>
        <v>0</v>
      </c>
      <c r="H70" s="187" t="e">
        <f t="shared" si="3"/>
        <v>#DIV/0!</v>
      </c>
    </row>
    <row r="71" spans="1:8" s="4" customFormat="1">
      <c r="A71" s="133" t="s">
        <v>311</v>
      </c>
      <c r="B71" s="5">
        <v>6070</v>
      </c>
      <c r="C71" s="59">
        <v>0</v>
      </c>
      <c r="D71" s="59">
        <v>0</v>
      </c>
      <c r="E71" s="59">
        <v>0</v>
      </c>
      <c r="F71" s="50" t="s">
        <v>235</v>
      </c>
      <c r="G71" s="179">
        <f t="shared" si="2"/>
        <v>0</v>
      </c>
      <c r="H71" s="187" t="e">
        <f t="shared" si="3"/>
        <v>#DIV/0!</v>
      </c>
    </row>
    <row r="72" spans="1:8" s="4" customFormat="1" ht="20.100000000000001" customHeight="1" thickBot="1">
      <c r="A72" s="138" t="s">
        <v>90</v>
      </c>
      <c r="B72" s="103">
        <v>6080</v>
      </c>
      <c r="C72" s="104">
        <v>48964</v>
      </c>
      <c r="D72" s="104">
        <v>44192</v>
      </c>
      <c r="E72" s="104">
        <v>25761</v>
      </c>
      <c r="F72" s="194" t="s">
        <v>235</v>
      </c>
      <c r="G72" s="181">
        <f t="shared" si="2"/>
        <v>18431</v>
      </c>
      <c r="H72" s="189">
        <f t="shared" si="3"/>
        <v>171.54613563138076</v>
      </c>
    </row>
    <row r="73" spans="1:8" s="4" customFormat="1" ht="24" customHeight="1" thickBot="1">
      <c r="A73" s="244" t="s">
        <v>315</v>
      </c>
      <c r="B73" s="245"/>
      <c r="C73" s="245"/>
      <c r="D73" s="245"/>
      <c r="E73" s="245"/>
      <c r="F73" s="245"/>
      <c r="G73" s="245"/>
      <c r="H73" s="246"/>
    </row>
    <row r="74" spans="1:8" s="4" customFormat="1" ht="24" customHeight="1">
      <c r="A74" s="139" t="s">
        <v>317</v>
      </c>
      <c r="B74" s="125">
        <v>7000</v>
      </c>
      <c r="C74" s="126"/>
      <c r="D74" s="126"/>
      <c r="E74" s="126"/>
      <c r="F74" s="60">
        <f>'IV кап.інв. V кред.'!C38</f>
        <v>0</v>
      </c>
      <c r="G74" s="178">
        <f>F74-E74</f>
        <v>0</v>
      </c>
      <c r="H74" s="186" t="e">
        <f>(F74/E74)*100</f>
        <v>#DIV/0!</v>
      </c>
    </row>
    <row r="75" spans="1:8" s="4" customFormat="1" ht="20.100000000000001" customHeight="1">
      <c r="A75" s="130" t="s">
        <v>216</v>
      </c>
      <c r="B75" s="102" t="s">
        <v>190</v>
      </c>
      <c r="C75" s="60">
        <v>6670</v>
      </c>
      <c r="D75" s="60">
        <f>SUM(D76:D78)</f>
        <v>9385</v>
      </c>
      <c r="E75" s="60">
        <f>SUM(E76:E78)</f>
        <v>1582</v>
      </c>
      <c r="F75" s="60">
        <f>SUM(F76:F78)</f>
        <v>0</v>
      </c>
      <c r="G75" s="179">
        <f>F75-E75</f>
        <v>-1582</v>
      </c>
      <c r="H75" s="187">
        <f>(F75/E75)*100</f>
        <v>0</v>
      </c>
    </row>
    <row r="76" spans="1:8" s="4" customFormat="1" ht="20.100000000000001" customHeight="1">
      <c r="A76" s="133" t="s">
        <v>238</v>
      </c>
      <c r="B76" s="101" t="s">
        <v>191</v>
      </c>
      <c r="C76" s="55">
        <v>0</v>
      </c>
      <c r="D76" s="55">
        <v>0</v>
      </c>
      <c r="E76" s="55">
        <f>'IV кап.інв. V кред.'!E29</f>
        <v>0</v>
      </c>
      <c r="F76" s="55">
        <f>'IV кап.інв. V кред.'!F29</f>
        <v>0</v>
      </c>
      <c r="G76" s="179">
        <f t="shared" ref="G76:G83" si="4">F76-E76</f>
        <v>0</v>
      </c>
      <c r="H76" s="187" t="e">
        <f t="shared" ref="H76:H83" si="5">(F76/E76)*100</f>
        <v>#DIV/0!</v>
      </c>
    </row>
    <row r="77" spans="1:8" s="4" customFormat="1" ht="20.100000000000001" customHeight="1">
      <c r="A77" s="133" t="s">
        <v>239</v>
      </c>
      <c r="B77" s="101" t="s">
        <v>192</v>
      </c>
      <c r="C77" s="55">
        <v>6670</v>
      </c>
      <c r="D77" s="55">
        <v>9385</v>
      </c>
      <c r="E77" s="55">
        <v>1582</v>
      </c>
      <c r="F77" s="55" t="s">
        <v>408</v>
      </c>
      <c r="G77" s="179" t="e">
        <f t="shared" si="4"/>
        <v>#VALUE!</v>
      </c>
      <c r="H77" s="187" t="e">
        <f t="shared" si="5"/>
        <v>#VALUE!</v>
      </c>
    </row>
    <row r="78" spans="1:8" s="4" customFormat="1" ht="19.5" customHeight="1">
      <c r="A78" s="133" t="s">
        <v>240</v>
      </c>
      <c r="B78" s="101" t="s">
        <v>193</v>
      </c>
      <c r="C78" s="55">
        <v>0</v>
      </c>
      <c r="D78" s="55">
        <v>0</v>
      </c>
      <c r="E78" s="55">
        <f>'IV кап.інв. V кред.'!E35</f>
        <v>0</v>
      </c>
      <c r="F78" s="55">
        <f>'IV кап.інв. V кред.'!F35</f>
        <v>0</v>
      </c>
      <c r="G78" s="179">
        <f t="shared" si="4"/>
        <v>0</v>
      </c>
      <c r="H78" s="187" t="e">
        <f t="shared" si="5"/>
        <v>#DIV/0!</v>
      </c>
    </row>
    <row r="79" spans="1:8" s="4" customFormat="1" ht="20.100000000000001" customHeight="1">
      <c r="A79" s="130" t="s">
        <v>217</v>
      </c>
      <c r="B79" s="102" t="s">
        <v>318</v>
      </c>
      <c r="C79" s="60">
        <f>SUM(C80:C82)</f>
        <v>0</v>
      </c>
      <c r="D79" s="60">
        <f>SUM(D80:D82)</f>
        <v>0</v>
      </c>
      <c r="E79" s="60">
        <f>SUM(E80:E82)</f>
        <v>0</v>
      </c>
      <c r="F79" s="60">
        <f>SUM(F80:F82)</f>
        <v>0</v>
      </c>
      <c r="G79" s="179">
        <f t="shared" si="4"/>
        <v>0</v>
      </c>
      <c r="H79" s="187" t="e">
        <f t="shared" si="5"/>
        <v>#DIV/0!</v>
      </c>
    </row>
    <row r="80" spans="1:8" s="4" customFormat="1" ht="20.100000000000001" customHeight="1">
      <c r="A80" s="133" t="s">
        <v>238</v>
      </c>
      <c r="B80" s="101" t="s">
        <v>319</v>
      </c>
      <c r="C80" s="55">
        <v>0</v>
      </c>
      <c r="D80" s="55">
        <v>0</v>
      </c>
      <c r="E80" s="55">
        <f>'IV кап.інв. V кред.'!G29</f>
        <v>0</v>
      </c>
      <c r="F80" s="55">
        <f>'IV кап.інв. V кред.'!H29</f>
        <v>0</v>
      </c>
      <c r="G80" s="179">
        <f t="shared" si="4"/>
        <v>0</v>
      </c>
      <c r="H80" s="187" t="e">
        <f t="shared" si="5"/>
        <v>#DIV/0!</v>
      </c>
    </row>
    <row r="81" spans="1:8" s="4" customFormat="1" ht="20.100000000000001" customHeight="1">
      <c r="A81" s="133" t="s">
        <v>239</v>
      </c>
      <c r="B81" s="101" t="s">
        <v>320</v>
      </c>
      <c r="C81" s="55">
        <v>0</v>
      </c>
      <c r="D81" s="55">
        <v>0</v>
      </c>
      <c r="E81" s="55">
        <f>'IV кап.інв. V кред.'!G32</f>
        <v>0</v>
      </c>
      <c r="F81" s="55">
        <f>'IV кап.інв. V кред.'!H32</f>
        <v>0</v>
      </c>
      <c r="G81" s="179">
        <f t="shared" si="4"/>
        <v>0</v>
      </c>
      <c r="H81" s="187" t="e">
        <f t="shared" si="5"/>
        <v>#DIV/0!</v>
      </c>
    </row>
    <row r="82" spans="1:8" s="4" customFormat="1" ht="20.100000000000001" customHeight="1">
      <c r="A82" s="133" t="s">
        <v>240</v>
      </c>
      <c r="B82" s="101" t="s">
        <v>321</v>
      </c>
      <c r="C82" s="55">
        <v>0</v>
      </c>
      <c r="D82" s="55">
        <v>0</v>
      </c>
      <c r="E82" s="55">
        <f>'IV кап.інв. V кред.'!G35</f>
        <v>0</v>
      </c>
      <c r="F82" s="55">
        <f>'IV кап.інв. V кред.'!H35</f>
        <v>0</v>
      </c>
      <c r="G82" s="179">
        <f t="shared" si="4"/>
        <v>0</v>
      </c>
      <c r="H82" s="187" t="e">
        <f t="shared" si="5"/>
        <v>#DIV/0!</v>
      </c>
    </row>
    <row r="83" spans="1:8" s="4" customFormat="1" ht="20.100000000000001" customHeight="1" thickBot="1">
      <c r="A83" s="140" t="s">
        <v>322</v>
      </c>
      <c r="B83" s="103">
        <v>7050</v>
      </c>
      <c r="C83" s="104">
        <v>0</v>
      </c>
      <c r="D83" s="55">
        <v>0</v>
      </c>
      <c r="E83" s="104"/>
      <c r="F83" s="195">
        <f>'IV кап.інв. V кред.'!R38</f>
        <v>0</v>
      </c>
      <c r="G83" s="182">
        <f t="shared" si="4"/>
        <v>0</v>
      </c>
      <c r="H83" s="190" t="e">
        <f t="shared" si="5"/>
        <v>#DIV/0!</v>
      </c>
    </row>
    <row r="84" spans="1:8" s="4" customFormat="1" ht="27" customHeight="1" thickBot="1">
      <c r="A84" s="237" t="s">
        <v>316</v>
      </c>
      <c r="B84" s="238"/>
      <c r="C84" s="238"/>
      <c r="D84" s="238"/>
      <c r="E84" s="238"/>
      <c r="F84" s="238"/>
      <c r="G84" s="238"/>
      <c r="H84" s="239"/>
    </row>
    <row r="85" spans="1:8" s="4" customFormat="1" ht="63.75" customHeight="1">
      <c r="A85" s="141" t="s">
        <v>357</v>
      </c>
      <c r="B85" s="117" t="s">
        <v>194</v>
      </c>
      <c r="C85" s="174">
        <v>97</v>
      </c>
      <c r="D85" s="174">
        <f>SUM(D86:D90)</f>
        <v>104</v>
      </c>
      <c r="E85" s="174">
        <f>SUM(E86:E90)</f>
        <v>124</v>
      </c>
      <c r="F85" s="174">
        <f>SUM(F86:F90)</f>
        <v>104</v>
      </c>
      <c r="G85" s="174">
        <f>F85-E85</f>
        <v>-20</v>
      </c>
      <c r="H85" s="183">
        <f>(F85/E85)*100</f>
        <v>83.870967741935488</v>
      </c>
    </row>
    <row r="86" spans="1:8" s="4" customFormat="1" ht="18.75" customHeight="1">
      <c r="A86" s="133" t="s">
        <v>272</v>
      </c>
      <c r="B86" s="66" t="s">
        <v>195</v>
      </c>
      <c r="C86" s="172">
        <v>0</v>
      </c>
      <c r="D86" s="172"/>
      <c r="E86" s="172">
        <v>0</v>
      </c>
      <c r="F86" s="172"/>
      <c r="G86" s="179">
        <f t="shared" ref="G86:G105" si="6">F86-E86</f>
        <v>0</v>
      </c>
      <c r="H86" s="187" t="e">
        <f t="shared" ref="H86:H105" si="7">(F86/E86)*100</f>
        <v>#DIV/0!</v>
      </c>
    </row>
    <row r="87" spans="1:8" s="4" customFormat="1" ht="18.75" customHeight="1">
      <c r="A87" s="133" t="s">
        <v>278</v>
      </c>
      <c r="B87" s="66" t="s">
        <v>196</v>
      </c>
      <c r="C87" s="172">
        <v>0</v>
      </c>
      <c r="D87" s="172"/>
      <c r="E87" s="172">
        <v>0</v>
      </c>
      <c r="F87" s="172"/>
      <c r="G87" s="179">
        <f t="shared" si="6"/>
        <v>0</v>
      </c>
      <c r="H87" s="187" t="e">
        <f t="shared" si="7"/>
        <v>#DIV/0!</v>
      </c>
    </row>
    <row r="88" spans="1:8" s="4" customFormat="1">
      <c r="A88" s="131" t="s">
        <v>286</v>
      </c>
      <c r="B88" s="66" t="s">
        <v>197</v>
      </c>
      <c r="C88" s="172">
        <v>1</v>
      </c>
      <c r="D88" s="172">
        <v>1</v>
      </c>
      <c r="E88" s="172">
        <v>1</v>
      </c>
      <c r="F88" s="172">
        <v>1</v>
      </c>
      <c r="G88" s="179">
        <f t="shared" si="6"/>
        <v>0</v>
      </c>
      <c r="H88" s="187">
        <f t="shared" si="7"/>
        <v>100</v>
      </c>
    </row>
    <row r="89" spans="1:8" s="4" customFormat="1">
      <c r="A89" s="131" t="s">
        <v>144</v>
      </c>
      <c r="B89" s="66" t="s">
        <v>281</v>
      </c>
      <c r="C89" s="172">
        <v>27</v>
      </c>
      <c r="D89" s="172">
        <v>27</v>
      </c>
      <c r="E89" s="172">
        <v>27</v>
      </c>
      <c r="F89" s="172">
        <v>27</v>
      </c>
      <c r="G89" s="179">
        <f t="shared" si="6"/>
        <v>0</v>
      </c>
      <c r="H89" s="187">
        <f t="shared" si="7"/>
        <v>100</v>
      </c>
    </row>
    <row r="90" spans="1:8" s="4" customFormat="1">
      <c r="A90" s="131" t="s">
        <v>145</v>
      </c>
      <c r="B90" s="66" t="s">
        <v>282</v>
      </c>
      <c r="C90" s="172">
        <v>69</v>
      </c>
      <c r="D90" s="172">
        <v>76</v>
      </c>
      <c r="E90" s="172">
        <v>96</v>
      </c>
      <c r="F90" s="172">
        <v>76</v>
      </c>
      <c r="G90" s="179">
        <f t="shared" si="6"/>
        <v>-20</v>
      </c>
      <c r="H90" s="187">
        <f t="shared" si="7"/>
        <v>79.166666666666657</v>
      </c>
    </row>
    <row r="91" spans="1:8" s="4" customFormat="1" ht="20.100000000000001" customHeight="1">
      <c r="A91" s="130" t="s">
        <v>5</v>
      </c>
      <c r="B91" s="100" t="s">
        <v>198</v>
      </c>
      <c r="C91" s="175">
        <v>21247</v>
      </c>
      <c r="D91" s="175">
        <f>'І. Інф. до звіт.'!D115</f>
        <v>22029</v>
      </c>
      <c r="E91" s="175">
        <v>26641</v>
      </c>
      <c r="F91" s="175">
        <v>22029</v>
      </c>
      <c r="G91" s="180">
        <f t="shared" si="6"/>
        <v>-4612</v>
      </c>
      <c r="H91" s="188">
        <f t="shared" si="7"/>
        <v>82.688337524867677</v>
      </c>
    </row>
    <row r="92" spans="1:8" s="4" customFormat="1" ht="20.100000000000001" customHeight="1">
      <c r="A92" s="133" t="s">
        <v>272</v>
      </c>
      <c r="B92" s="66" t="s">
        <v>348</v>
      </c>
      <c r="C92" s="172">
        <v>0</v>
      </c>
      <c r="D92" s="172">
        <v>0</v>
      </c>
      <c r="E92" s="172">
        <v>0</v>
      </c>
      <c r="F92" s="172">
        <v>0</v>
      </c>
      <c r="G92" s="179">
        <f t="shared" si="6"/>
        <v>0</v>
      </c>
      <c r="H92" s="187" t="e">
        <f t="shared" si="7"/>
        <v>#DIV/0!</v>
      </c>
    </row>
    <row r="93" spans="1:8" s="4" customFormat="1" ht="20.100000000000001" customHeight="1">
      <c r="A93" s="133" t="s">
        <v>278</v>
      </c>
      <c r="B93" s="66" t="s">
        <v>349</v>
      </c>
      <c r="C93" s="172">
        <v>0</v>
      </c>
      <c r="D93" s="172">
        <v>0</v>
      </c>
      <c r="E93" s="172">
        <v>0</v>
      </c>
      <c r="F93" s="172">
        <v>0</v>
      </c>
      <c r="G93" s="179">
        <f t="shared" si="6"/>
        <v>0</v>
      </c>
      <c r="H93" s="187" t="e">
        <f t="shared" si="7"/>
        <v>#DIV/0!</v>
      </c>
    </row>
    <row r="94" spans="1:8" s="4" customFormat="1" ht="20.100000000000001" customHeight="1">
      <c r="A94" s="133" t="s">
        <v>286</v>
      </c>
      <c r="B94" s="66" t="s">
        <v>350</v>
      </c>
      <c r="C94" s="172">
        <v>476.7</v>
      </c>
      <c r="D94" s="172">
        <v>637</v>
      </c>
      <c r="E94" s="172">
        <v>628</v>
      </c>
      <c r="F94" s="172">
        <v>637</v>
      </c>
      <c r="G94" s="179">
        <f t="shared" si="6"/>
        <v>9</v>
      </c>
      <c r="H94" s="187">
        <f t="shared" si="7"/>
        <v>101.43312101910828</v>
      </c>
    </row>
    <row r="95" spans="1:8" s="4" customFormat="1" ht="20.100000000000001" customHeight="1">
      <c r="A95" s="133" t="s">
        <v>144</v>
      </c>
      <c r="B95" s="66" t="s">
        <v>351</v>
      </c>
      <c r="C95" s="172">
        <v>5961.6</v>
      </c>
      <c r="D95" s="172">
        <v>7463</v>
      </c>
      <c r="E95" s="172">
        <v>7584</v>
      </c>
      <c r="F95" s="172">
        <v>7463</v>
      </c>
      <c r="G95" s="179">
        <f t="shared" si="6"/>
        <v>-121</v>
      </c>
      <c r="H95" s="187">
        <f t="shared" si="7"/>
        <v>98.404535864978897</v>
      </c>
    </row>
    <row r="96" spans="1:8" s="4" customFormat="1" ht="20.100000000000001" customHeight="1">
      <c r="A96" s="133" t="s">
        <v>145</v>
      </c>
      <c r="B96" s="66" t="s">
        <v>352</v>
      </c>
      <c r="C96" s="172">
        <v>9383</v>
      </c>
      <c r="D96" s="172">
        <v>13929</v>
      </c>
      <c r="E96" s="172">
        <v>18428.8</v>
      </c>
      <c r="F96" s="172">
        <v>13929</v>
      </c>
      <c r="G96" s="179">
        <f t="shared" si="6"/>
        <v>-4499.7999999999993</v>
      </c>
      <c r="H96" s="187">
        <f t="shared" si="7"/>
        <v>75.582783469352322</v>
      </c>
    </row>
    <row r="97" spans="1:9" s="4" customFormat="1" ht="43.5" customHeight="1">
      <c r="A97" s="130" t="s">
        <v>323</v>
      </c>
      <c r="B97" s="100" t="s">
        <v>199</v>
      </c>
      <c r="C97" s="175">
        <f t="shared" ref="C97:F99" si="8">C91/C85/12*1000</f>
        <v>18253.436426116838</v>
      </c>
      <c r="D97" s="175">
        <f>D91/D85/12*1000</f>
        <v>17651.442307692305</v>
      </c>
      <c r="E97" s="175">
        <f>E91/E85/12*1000</f>
        <v>17903.897849462363</v>
      </c>
      <c r="F97" s="175">
        <f>F91/F85/12*1000</f>
        <v>17651.442307692305</v>
      </c>
      <c r="G97" s="180">
        <f t="shared" si="6"/>
        <v>-252.45554177005761</v>
      </c>
      <c r="H97" s="188">
        <f t="shared" si="7"/>
        <v>98.589940895034545</v>
      </c>
    </row>
    <row r="98" spans="1:9" s="4" customFormat="1" ht="20.100000000000001" customHeight="1">
      <c r="A98" s="133" t="s">
        <v>284</v>
      </c>
      <c r="B98" s="66" t="s">
        <v>200</v>
      </c>
      <c r="C98" s="196" t="e">
        <f t="shared" si="8"/>
        <v>#DIV/0!</v>
      </c>
      <c r="D98" s="196" t="e">
        <f t="shared" si="8"/>
        <v>#DIV/0!</v>
      </c>
      <c r="E98" s="196" t="e">
        <f t="shared" si="8"/>
        <v>#DIV/0!</v>
      </c>
      <c r="F98" s="196" t="e">
        <f t="shared" si="8"/>
        <v>#DIV/0!</v>
      </c>
      <c r="G98" s="179" t="e">
        <f t="shared" si="6"/>
        <v>#DIV/0!</v>
      </c>
      <c r="H98" s="187" t="e">
        <f t="shared" si="7"/>
        <v>#DIV/0!</v>
      </c>
    </row>
    <row r="99" spans="1:9" s="4" customFormat="1" ht="20.100000000000001" customHeight="1">
      <c r="A99" s="133" t="s">
        <v>285</v>
      </c>
      <c r="B99" s="66" t="s">
        <v>201</v>
      </c>
      <c r="C99" s="196" t="e">
        <f t="shared" si="8"/>
        <v>#DIV/0!</v>
      </c>
      <c r="D99" s="196" t="e">
        <f t="shared" si="8"/>
        <v>#DIV/0!</v>
      </c>
      <c r="E99" s="196" t="e">
        <f t="shared" si="8"/>
        <v>#DIV/0!</v>
      </c>
      <c r="F99" s="196" t="e">
        <f t="shared" si="8"/>
        <v>#DIV/0!</v>
      </c>
      <c r="G99" s="179" t="e">
        <f t="shared" si="6"/>
        <v>#DIV/0!</v>
      </c>
      <c r="H99" s="187" t="e">
        <f t="shared" si="7"/>
        <v>#DIV/0!</v>
      </c>
    </row>
    <row r="100" spans="1:9" s="4" customFormat="1" ht="20.100000000000001" customHeight="1">
      <c r="A100" s="131" t="s">
        <v>286</v>
      </c>
      <c r="B100" s="66" t="s">
        <v>202</v>
      </c>
      <c r="C100" s="196">
        <f>SUM(C101:C103)</f>
        <v>39725</v>
      </c>
      <c r="D100" s="196">
        <f>SUM(D101:D103)</f>
        <v>59050</v>
      </c>
      <c r="E100" s="196">
        <f>SUM(E101:E103)</f>
        <v>52338</v>
      </c>
      <c r="F100" s="196">
        <f>SUM(F101:F103)</f>
        <v>59050</v>
      </c>
      <c r="G100" s="179">
        <f t="shared" si="6"/>
        <v>6712</v>
      </c>
      <c r="H100" s="187">
        <f t="shared" si="7"/>
        <v>112.82433413580955</v>
      </c>
    </row>
    <row r="101" spans="1:9" s="160" customFormat="1" ht="20.100000000000001" customHeight="1">
      <c r="A101" s="158" t="s">
        <v>384</v>
      </c>
      <c r="B101" s="159" t="s">
        <v>385</v>
      </c>
      <c r="C101" s="173">
        <v>33104</v>
      </c>
      <c r="D101" s="173">
        <v>49208</v>
      </c>
      <c r="E101" s="173">
        <v>43615</v>
      </c>
      <c r="F101" s="173">
        <v>49208</v>
      </c>
      <c r="G101" s="179">
        <f>F101-E101</f>
        <v>5593</v>
      </c>
      <c r="H101" s="187">
        <f>(F101/E101)*100</f>
        <v>112.8235698727502</v>
      </c>
    </row>
    <row r="102" spans="1:9" s="160" customFormat="1" ht="20.100000000000001" customHeight="1">
      <c r="A102" s="158" t="s">
        <v>386</v>
      </c>
      <c r="B102" s="159" t="s">
        <v>387</v>
      </c>
      <c r="C102" s="173">
        <v>6621</v>
      </c>
      <c r="D102" s="173">
        <v>9842</v>
      </c>
      <c r="E102" s="173">
        <v>8723</v>
      </c>
      <c r="F102" s="173">
        <v>9842</v>
      </c>
      <c r="G102" s="179">
        <f>F102-E102</f>
        <v>1119</v>
      </c>
      <c r="H102" s="187">
        <f>(F102/E102)*100</f>
        <v>112.82815545110627</v>
      </c>
    </row>
    <row r="103" spans="1:9" s="160" customFormat="1" ht="20.100000000000001" customHeight="1">
      <c r="A103" s="158" t="s">
        <v>388</v>
      </c>
      <c r="B103" s="159" t="s">
        <v>389</v>
      </c>
      <c r="C103" s="173">
        <v>0</v>
      </c>
      <c r="D103" s="173">
        <v>0</v>
      </c>
      <c r="E103" s="173">
        <v>0</v>
      </c>
      <c r="F103" s="173">
        <v>0</v>
      </c>
      <c r="G103" s="179">
        <f>F103-E103</f>
        <v>0</v>
      </c>
      <c r="H103" s="187" t="e">
        <f>(F103/E103)*100</f>
        <v>#DIV/0!</v>
      </c>
    </row>
    <row r="104" spans="1:9" s="4" customFormat="1" ht="20.100000000000001" customHeight="1">
      <c r="A104" s="131" t="s">
        <v>288</v>
      </c>
      <c r="B104" s="66" t="s">
        <v>279</v>
      </c>
      <c r="C104" s="196">
        <f t="shared" ref="C104:C105" si="9">C95/C89/12*1000</f>
        <v>18400.000000000004</v>
      </c>
      <c r="D104" s="196">
        <f t="shared" ref="D104:F105" si="10">D95/D89/12*1000</f>
        <v>23033.95061728395</v>
      </c>
      <c r="E104" s="196">
        <f t="shared" si="10"/>
        <v>23407.407407407409</v>
      </c>
      <c r="F104" s="196">
        <f t="shared" si="10"/>
        <v>23033.95061728395</v>
      </c>
      <c r="G104" s="179">
        <f t="shared" si="6"/>
        <v>-373.45679012345863</v>
      </c>
      <c r="H104" s="187">
        <f t="shared" si="7"/>
        <v>98.404535864978897</v>
      </c>
    </row>
    <row r="105" spans="1:9" s="4" customFormat="1" ht="20.100000000000001" customHeight="1" thickBot="1">
      <c r="A105" s="142" t="s">
        <v>287</v>
      </c>
      <c r="B105" s="105" t="s">
        <v>280</v>
      </c>
      <c r="C105" s="197">
        <f t="shared" si="9"/>
        <v>11332.125603864733</v>
      </c>
      <c r="D105" s="197">
        <f t="shared" si="10"/>
        <v>15273.026315789473</v>
      </c>
      <c r="E105" s="197">
        <f t="shared" si="10"/>
        <v>15997.222222222223</v>
      </c>
      <c r="F105" s="197">
        <f t="shared" si="10"/>
        <v>15273.026315789473</v>
      </c>
      <c r="G105" s="182">
        <f t="shared" si="6"/>
        <v>-724.19590643274933</v>
      </c>
      <c r="H105" s="190">
        <f t="shared" si="7"/>
        <v>95.472989645497663</v>
      </c>
    </row>
    <row r="106" spans="1:9" s="4" customFormat="1" ht="20.100000000000001" customHeight="1">
      <c r="A106" s="247" t="s">
        <v>401</v>
      </c>
      <c r="B106" s="247"/>
      <c r="C106" s="247"/>
      <c r="D106" s="247"/>
      <c r="E106" s="247"/>
      <c r="F106" s="247"/>
      <c r="G106" s="247"/>
      <c r="H106" s="247"/>
    </row>
    <row r="107" spans="1:9" s="4" customFormat="1" ht="20.100000000000001" customHeight="1">
      <c r="A107" s="20"/>
      <c r="B107" s="81"/>
      <c r="C107" s="82"/>
      <c r="D107" s="82"/>
      <c r="E107" s="83"/>
      <c r="F107" s="83"/>
      <c r="G107" s="83"/>
      <c r="H107" s="84"/>
    </row>
    <row r="108" spans="1:9">
      <c r="A108" s="41"/>
    </row>
    <row r="109" spans="1:9" ht="18.75" customHeight="1">
      <c r="A109" s="37" t="s">
        <v>419</v>
      </c>
      <c r="B109" s="1"/>
      <c r="C109" s="243" t="s">
        <v>435</v>
      </c>
      <c r="D109" s="243"/>
      <c r="E109" s="243"/>
      <c r="F109" s="243"/>
      <c r="G109" s="222" t="s">
        <v>407</v>
      </c>
      <c r="H109" s="234"/>
      <c r="I109" s="234"/>
    </row>
    <row r="110" spans="1:9" ht="20.100000000000001" customHeight="1">
      <c r="A110" s="19" t="s">
        <v>434</v>
      </c>
      <c r="B110" s="2"/>
      <c r="C110" s="234" t="s">
        <v>54</v>
      </c>
      <c r="D110" s="234"/>
      <c r="E110" s="234"/>
      <c r="F110" s="234"/>
      <c r="G110" s="234"/>
      <c r="H110" s="234"/>
      <c r="I110" s="234"/>
    </row>
    <row r="111" spans="1:9">
      <c r="A111" s="41"/>
    </row>
    <row r="112" spans="1:9">
      <c r="A112" s="41"/>
    </row>
    <row r="113" spans="1:1">
      <c r="A113" s="41"/>
    </row>
    <row r="114" spans="1:1">
      <c r="A114" s="41"/>
    </row>
    <row r="115" spans="1:1">
      <c r="A115" s="41"/>
    </row>
    <row r="116" spans="1:1">
      <c r="A116" s="41"/>
    </row>
    <row r="117" spans="1:1">
      <c r="A117" s="41"/>
    </row>
    <row r="118" spans="1:1">
      <c r="A118" s="41"/>
    </row>
    <row r="119" spans="1:1">
      <c r="A119" s="41"/>
    </row>
    <row r="120" spans="1:1">
      <c r="A120" s="41"/>
    </row>
    <row r="121" spans="1:1">
      <c r="A121" s="41"/>
    </row>
    <row r="122" spans="1:1">
      <c r="A122" s="41"/>
    </row>
    <row r="123" spans="1:1">
      <c r="A123" s="41"/>
    </row>
    <row r="124" spans="1:1">
      <c r="A124" s="41"/>
    </row>
    <row r="125" spans="1:1">
      <c r="A125" s="41"/>
    </row>
    <row r="126" spans="1:1">
      <c r="A126" s="41"/>
    </row>
    <row r="127" spans="1:1">
      <c r="A127" s="41"/>
    </row>
    <row r="128" spans="1:1">
      <c r="A128" s="41"/>
    </row>
    <row r="129" spans="1:1">
      <c r="A129" s="41"/>
    </row>
    <row r="130" spans="1:1">
      <c r="A130" s="41"/>
    </row>
    <row r="131" spans="1:1">
      <c r="A131" s="41"/>
    </row>
    <row r="132" spans="1:1">
      <c r="A132" s="41"/>
    </row>
    <row r="133" spans="1:1">
      <c r="A133" s="41"/>
    </row>
    <row r="134" spans="1:1">
      <c r="A134" s="41"/>
    </row>
    <row r="135" spans="1:1">
      <c r="A135" s="41"/>
    </row>
    <row r="136" spans="1:1">
      <c r="A136" s="41"/>
    </row>
    <row r="137" spans="1:1">
      <c r="A137" s="41"/>
    </row>
    <row r="138" spans="1:1">
      <c r="A138" s="41"/>
    </row>
    <row r="139" spans="1:1">
      <c r="A139" s="41"/>
    </row>
    <row r="140" spans="1:1">
      <c r="A140" s="41"/>
    </row>
    <row r="141" spans="1:1">
      <c r="A141" s="41"/>
    </row>
    <row r="142" spans="1:1">
      <c r="A142" s="41"/>
    </row>
    <row r="143" spans="1:1">
      <c r="A143" s="41"/>
    </row>
    <row r="144" spans="1:1">
      <c r="A144" s="41"/>
    </row>
    <row r="145" spans="1:1">
      <c r="A145" s="41"/>
    </row>
    <row r="146" spans="1:1">
      <c r="A146" s="41"/>
    </row>
    <row r="147" spans="1:1">
      <c r="A147" s="41"/>
    </row>
    <row r="148" spans="1:1">
      <c r="A148" s="41"/>
    </row>
    <row r="149" spans="1:1">
      <c r="A149" s="41"/>
    </row>
    <row r="150" spans="1:1">
      <c r="A150" s="41"/>
    </row>
    <row r="151" spans="1:1">
      <c r="A151" s="41"/>
    </row>
    <row r="152" spans="1:1">
      <c r="A152" s="41"/>
    </row>
    <row r="153" spans="1:1">
      <c r="A153" s="41"/>
    </row>
    <row r="154" spans="1:1">
      <c r="A154" s="41"/>
    </row>
    <row r="155" spans="1:1">
      <c r="A155" s="41"/>
    </row>
    <row r="156" spans="1:1">
      <c r="A156" s="41"/>
    </row>
    <row r="157" spans="1:1">
      <c r="A157" s="41"/>
    </row>
    <row r="158" spans="1:1">
      <c r="A158" s="41"/>
    </row>
    <row r="159" spans="1:1">
      <c r="A159" s="41"/>
    </row>
    <row r="160" spans="1:1">
      <c r="A160" s="41"/>
    </row>
    <row r="161" spans="1:1">
      <c r="A161" s="41"/>
    </row>
    <row r="162" spans="1:1">
      <c r="A162" s="41"/>
    </row>
    <row r="163" spans="1:1">
      <c r="A163" s="41"/>
    </row>
    <row r="164" spans="1:1">
      <c r="A164" s="41"/>
    </row>
    <row r="165" spans="1:1">
      <c r="A165" s="41"/>
    </row>
    <row r="166" spans="1:1">
      <c r="A166" s="41"/>
    </row>
    <row r="167" spans="1:1">
      <c r="A167" s="41"/>
    </row>
    <row r="168" spans="1:1">
      <c r="A168" s="41"/>
    </row>
    <row r="169" spans="1:1">
      <c r="A169" s="41"/>
    </row>
    <row r="170" spans="1:1">
      <c r="A170" s="41"/>
    </row>
    <row r="171" spans="1:1">
      <c r="A171" s="41"/>
    </row>
    <row r="172" spans="1:1">
      <c r="A172" s="41"/>
    </row>
    <row r="173" spans="1:1">
      <c r="A173" s="41"/>
    </row>
    <row r="174" spans="1:1">
      <c r="A174" s="41"/>
    </row>
    <row r="175" spans="1:1">
      <c r="A175" s="41"/>
    </row>
    <row r="176" spans="1:1">
      <c r="A176" s="41"/>
    </row>
    <row r="177" spans="1:1">
      <c r="A177" s="41"/>
    </row>
    <row r="178" spans="1:1">
      <c r="A178" s="41"/>
    </row>
    <row r="179" spans="1:1">
      <c r="A179" s="41"/>
    </row>
    <row r="180" spans="1:1">
      <c r="A180" s="41"/>
    </row>
    <row r="181" spans="1:1">
      <c r="A181" s="41"/>
    </row>
    <row r="182" spans="1:1">
      <c r="A182" s="41"/>
    </row>
    <row r="183" spans="1:1">
      <c r="A183" s="41"/>
    </row>
    <row r="184" spans="1:1">
      <c r="A184" s="41"/>
    </row>
    <row r="185" spans="1:1">
      <c r="A185" s="41"/>
    </row>
    <row r="186" spans="1:1">
      <c r="A186" s="41"/>
    </row>
    <row r="187" spans="1:1">
      <c r="A187" s="41"/>
    </row>
    <row r="188" spans="1:1">
      <c r="A188" s="41"/>
    </row>
    <row r="189" spans="1:1">
      <c r="A189" s="41"/>
    </row>
    <row r="190" spans="1:1">
      <c r="A190" s="41"/>
    </row>
    <row r="191" spans="1:1">
      <c r="A191" s="41"/>
    </row>
    <row r="192" spans="1:1">
      <c r="A192" s="41"/>
    </row>
    <row r="193" spans="1:1">
      <c r="A193" s="41"/>
    </row>
    <row r="194" spans="1:1">
      <c r="A194" s="41"/>
    </row>
    <row r="195" spans="1:1">
      <c r="A195" s="41"/>
    </row>
    <row r="196" spans="1:1">
      <c r="A196" s="41"/>
    </row>
    <row r="197" spans="1:1">
      <c r="A197" s="41"/>
    </row>
    <row r="198" spans="1:1">
      <c r="A198" s="41"/>
    </row>
    <row r="199" spans="1:1">
      <c r="A199" s="41"/>
    </row>
    <row r="200" spans="1:1">
      <c r="A200" s="41"/>
    </row>
    <row r="201" spans="1:1">
      <c r="A201" s="41"/>
    </row>
    <row r="202" spans="1:1">
      <c r="A202" s="41"/>
    </row>
    <row r="203" spans="1:1">
      <c r="A203" s="41"/>
    </row>
    <row r="204" spans="1:1">
      <c r="A204" s="41"/>
    </row>
    <row r="205" spans="1:1">
      <c r="A205" s="41"/>
    </row>
    <row r="206" spans="1:1">
      <c r="A206" s="41"/>
    </row>
    <row r="207" spans="1:1">
      <c r="A207" s="41"/>
    </row>
    <row r="208" spans="1:1">
      <c r="A208" s="41"/>
    </row>
    <row r="209" spans="1:1">
      <c r="A209" s="41"/>
    </row>
    <row r="210" spans="1:1">
      <c r="A210" s="41"/>
    </row>
    <row r="211" spans="1:1">
      <c r="A211" s="41"/>
    </row>
    <row r="212" spans="1:1">
      <c r="A212" s="41"/>
    </row>
    <row r="213" spans="1:1">
      <c r="A213" s="41"/>
    </row>
    <row r="214" spans="1:1">
      <c r="A214" s="41"/>
    </row>
    <row r="215" spans="1:1">
      <c r="A215" s="41"/>
    </row>
    <row r="216" spans="1:1">
      <c r="A216" s="41"/>
    </row>
    <row r="217" spans="1:1">
      <c r="A217" s="41"/>
    </row>
    <row r="218" spans="1:1">
      <c r="A218" s="41"/>
    </row>
    <row r="219" spans="1:1">
      <c r="A219" s="41"/>
    </row>
    <row r="220" spans="1:1">
      <c r="A220" s="41"/>
    </row>
    <row r="221" spans="1:1">
      <c r="A221" s="41"/>
    </row>
    <row r="222" spans="1:1">
      <c r="A222" s="41"/>
    </row>
    <row r="223" spans="1:1">
      <c r="A223" s="41"/>
    </row>
    <row r="224" spans="1:1">
      <c r="A224" s="41"/>
    </row>
    <row r="225" spans="1:1">
      <c r="A225" s="41"/>
    </row>
    <row r="226" spans="1:1">
      <c r="A226" s="41"/>
    </row>
    <row r="227" spans="1:1">
      <c r="A227" s="41"/>
    </row>
    <row r="228" spans="1:1">
      <c r="A228" s="41"/>
    </row>
    <row r="229" spans="1:1">
      <c r="A229" s="41"/>
    </row>
    <row r="230" spans="1:1">
      <c r="A230" s="41"/>
    </row>
    <row r="231" spans="1:1">
      <c r="A231" s="41"/>
    </row>
    <row r="232" spans="1:1">
      <c r="A232" s="41"/>
    </row>
    <row r="233" spans="1:1">
      <c r="A233" s="41"/>
    </row>
    <row r="234" spans="1:1">
      <c r="A234" s="41"/>
    </row>
    <row r="235" spans="1:1">
      <c r="A235" s="41"/>
    </row>
    <row r="236" spans="1:1">
      <c r="A236" s="41"/>
    </row>
    <row r="237" spans="1:1">
      <c r="A237" s="41"/>
    </row>
    <row r="238" spans="1:1">
      <c r="A238" s="41"/>
    </row>
    <row r="239" spans="1:1">
      <c r="A239" s="41"/>
    </row>
    <row r="240" spans="1:1">
      <c r="A240" s="41"/>
    </row>
    <row r="241" spans="1:1">
      <c r="A241" s="41"/>
    </row>
    <row r="242" spans="1:1">
      <c r="A242" s="41"/>
    </row>
    <row r="243" spans="1:1">
      <c r="A243" s="41"/>
    </row>
    <row r="244" spans="1:1">
      <c r="A244" s="41"/>
    </row>
    <row r="245" spans="1:1">
      <c r="A245" s="41"/>
    </row>
    <row r="246" spans="1:1">
      <c r="A246" s="41"/>
    </row>
    <row r="247" spans="1:1">
      <c r="A247" s="41"/>
    </row>
    <row r="248" spans="1:1">
      <c r="A248" s="41"/>
    </row>
    <row r="249" spans="1:1">
      <c r="A249" s="41"/>
    </row>
    <row r="250" spans="1:1">
      <c r="A250" s="41"/>
    </row>
    <row r="251" spans="1:1">
      <c r="A251" s="41"/>
    </row>
    <row r="252" spans="1:1">
      <c r="A252" s="41"/>
    </row>
    <row r="253" spans="1:1">
      <c r="A253" s="41"/>
    </row>
    <row r="254" spans="1:1">
      <c r="A254" s="41"/>
    </row>
    <row r="255" spans="1:1">
      <c r="A255" s="41"/>
    </row>
    <row r="256" spans="1:1">
      <c r="A256" s="41"/>
    </row>
    <row r="257" spans="1:1">
      <c r="A257" s="41"/>
    </row>
    <row r="258" spans="1:1">
      <c r="A258" s="41"/>
    </row>
    <row r="259" spans="1:1">
      <c r="A259" s="41"/>
    </row>
    <row r="260" spans="1:1">
      <c r="A260" s="41"/>
    </row>
    <row r="261" spans="1:1">
      <c r="A261" s="41"/>
    </row>
    <row r="262" spans="1:1">
      <c r="A262" s="41"/>
    </row>
    <row r="263" spans="1:1">
      <c r="A263" s="41"/>
    </row>
    <row r="264" spans="1:1">
      <c r="A264" s="41"/>
    </row>
    <row r="265" spans="1:1">
      <c r="A265" s="41"/>
    </row>
    <row r="266" spans="1:1">
      <c r="A266" s="41"/>
    </row>
    <row r="267" spans="1:1">
      <c r="A267" s="41"/>
    </row>
    <row r="268" spans="1:1">
      <c r="A268" s="41"/>
    </row>
    <row r="269" spans="1:1">
      <c r="A269" s="34"/>
    </row>
    <row r="270" spans="1:1">
      <c r="A270" s="34"/>
    </row>
    <row r="271" spans="1:1">
      <c r="A271" s="34"/>
    </row>
    <row r="272" spans="1:1">
      <c r="A272" s="34"/>
    </row>
    <row r="273" spans="1:1">
      <c r="A273" s="34"/>
    </row>
    <row r="274" spans="1:1">
      <c r="A274" s="34"/>
    </row>
    <row r="275" spans="1:1">
      <c r="A275" s="34"/>
    </row>
    <row r="276" spans="1:1">
      <c r="A276" s="34"/>
    </row>
    <row r="277" spans="1:1">
      <c r="A277" s="34"/>
    </row>
    <row r="278" spans="1:1">
      <c r="A278" s="34"/>
    </row>
    <row r="279" spans="1:1">
      <c r="A279" s="34"/>
    </row>
    <row r="280" spans="1:1">
      <c r="A280" s="34"/>
    </row>
    <row r="281" spans="1:1">
      <c r="A281" s="34"/>
    </row>
    <row r="282" spans="1:1">
      <c r="A282" s="34"/>
    </row>
    <row r="283" spans="1:1">
      <c r="A283" s="34"/>
    </row>
    <row r="284" spans="1:1">
      <c r="A284" s="34"/>
    </row>
    <row r="285" spans="1:1">
      <c r="A285" s="34"/>
    </row>
    <row r="286" spans="1:1">
      <c r="A286" s="34"/>
    </row>
    <row r="287" spans="1:1">
      <c r="A287" s="34"/>
    </row>
    <row r="288" spans="1:1">
      <c r="A288" s="34"/>
    </row>
    <row r="289" spans="1:1">
      <c r="A289" s="34"/>
    </row>
    <row r="290" spans="1:1">
      <c r="A290" s="34"/>
    </row>
    <row r="291" spans="1:1">
      <c r="A291" s="34"/>
    </row>
    <row r="292" spans="1:1">
      <c r="A292" s="34"/>
    </row>
    <row r="293" spans="1:1">
      <c r="A293" s="34"/>
    </row>
    <row r="294" spans="1:1">
      <c r="A294" s="34"/>
    </row>
    <row r="295" spans="1:1">
      <c r="A295" s="34"/>
    </row>
    <row r="296" spans="1:1">
      <c r="A296" s="34"/>
    </row>
    <row r="297" spans="1:1">
      <c r="A297" s="34"/>
    </row>
    <row r="298" spans="1:1">
      <c r="A298" s="34"/>
    </row>
    <row r="299" spans="1:1">
      <c r="A299" s="34"/>
    </row>
    <row r="300" spans="1:1">
      <c r="A300" s="34"/>
    </row>
    <row r="301" spans="1:1">
      <c r="A301" s="34"/>
    </row>
    <row r="302" spans="1:1">
      <c r="A302" s="34"/>
    </row>
    <row r="303" spans="1:1">
      <c r="A303" s="34"/>
    </row>
    <row r="304" spans="1:1">
      <c r="A304" s="34"/>
    </row>
    <row r="305" spans="1:1">
      <c r="A305" s="34"/>
    </row>
    <row r="306" spans="1:1">
      <c r="A306" s="34"/>
    </row>
    <row r="307" spans="1:1">
      <c r="A307" s="34"/>
    </row>
    <row r="308" spans="1:1">
      <c r="A308" s="34"/>
    </row>
    <row r="309" spans="1:1">
      <c r="A309" s="34"/>
    </row>
    <row r="310" spans="1:1">
      <c r="A310" s="34"/>
    </row>
    <row r="311" spans="1:1">
      <c r="A311" s="34"/>
    </row>
    <row r="312" spans="1:1">
      <c r="A312" s="34"/>
    </row>
    <row r="313" spans="1:1">
      <c r="A313" s="34"/>
    </row>
    <row r="314" spans="1:1">
      <c r="A314" s="34"/>
    </row>
    <row r="315" spans="1:1">
      <c r="A315" s="34"/>
    </row>
    <row r="316" spans="1:1">
      <c r="A316" s="34"/>
    </row>
    <row r="317" spans="1:1">
      <c r="A317" s="34"/>
    </row>
    <row r="318" spans="1:1">
      <c r="A318" s="34"/>
    </row>
    <row r="319" spans="1:1">
      <c r="A319" s="34"/>
    </row>
    <row r="320" spans="1:1">
      <c r="A320" s="34"/>
    </row>
    <row r="321" spans="1:1">
      <c r="A321" s="34"/>
    </row>
    <row r="322" spans="1:1">
      <c r="A322" s="34"/>
    </row>
    <row r="323" spans="1:1">
      <c r="A323" s="34"/>
    </row>
    <row r="324" spans="1:1">
      <c r="A324" s="34"/>
    </row>
    <row r="325" spans="1:1">
      <c r="A325" s="34"/>
    </row>
    <row r="326" spans="1:1">
      <c r="A326" s="34"/>
    </row>
    <row r="327" spans="1:1">
      <c r="A327" s="34"/>
    </row>
    <row r="328" spans="1:1">
      <c r="A328" s="34"/>
    </row>
    <row r="329" spans="1:1">
      <c r="A329" s="34"/>
    </row>
    <row r="330" spans="1:1">
      <c r="A330" s="34"/>
    </row>
    <row r="331" spans="1:1">
      <c r="A331" s="34"/>
    </row>
    <row r="332" spans="1:1">
      <c r="A332" s="34"/>
    </row>
    <row r="333" spans="1:1">
      <c r="A333" s="34"/>
    </row>
    <row r="334" spans="1:1">
      <c r="A334" s="34"/>
    </row>
    <row r="335" spans="1:1">
      <c r="A335" s="34"/>
    </row>
    <row r="336" spans="1:1">
      <c r="A336" s="34"/>
    </row>
    <row r="337" spans="1:1">
      <c r="A337" s="34"/>
    </row>
    <row r="338" spans="1:1">
      <c r="A338" s="34"/>
    </row>
    <row r="339" spans="1:1">
      <c r="A339" s="34"/>
    </row>
    <row r="340" spans="1:1">
      <c r="A340" s="34"/>
    </row>
    <row r="341" spans="1:1">
      <c r="A341" s="34"/>
    </row>
    <row r="342" spans="1:1">
      <c r="A342" s="34"/>
    </row>
    <row r="343" spans="1:1">
      <c r="A343" s="34"/>
    </row>
    <row r="344" spans="1:1">
      <c r="A344" s="34"/>
    </row>
    <row r="345" spans="1:1">
      <c r="A345" s="34"/>
    </row>
    <row r="346" spans="1:1">
      <c r="A346" s="34"/>
    </row>
    <row r="347" spans="1:1">
      <c r="A347" s="34"/>
    </row>
    <row r="348" spans="1:1">
      <c r="A348" s="34"/>
    </row>
    <row r="349" spans="1:1">
      <c r="A349" s="34"/>
    </row>
    <row r="350" spans="1:1">
      <c r="A350" s="34"/>
    </row>
    <row r="351" spans="1:1">
      <c r="A351" s="34"/>
    </row>
    <row r="352" spans="1:1">
      <c r="A352" s="34"/>
    </row>
    <row r="353" spans="1:1">
      <c r="A353" s="34"/>
    </row>
    <row r="354" spans="1:1">
      <c r="A354" s="34"/>
    </row>
    <row r="355" spans="1:1">
      <c r="A355" s="34"/>
    </row>
    <row r="356" spans="1:1">
      <c r="A356" s="34"/>
    </row>
    <row r="357" spans="1:1">
      <c r="A357" s="34"/>
    </row>
    <row r="358" spans="1:1">
      <c r="A358" s="34"/>
    </row>
    <row r="359" spans="1:1">
      <c r="A359" s="34"/>
    </row>
    <row r="360" spans="1:1">
      <c r="A360" s="34"/>
    </row>
    <row r="361" spans="1:1">
      <c r="A361" s="34"/>
    </row>
    <row r="362" spans="1:1">
      <c r="A362" s="34"/>
    </row>
    <row r="363" spans="1:1">
      <c r="A363" s="34"/>
    </row>
    <row r="364" spans="1:1">
      <c r="A364" s="34"/>
    </row>
    <row r="365" spans="1:1">
      <c r="A365" s="34"/>
    </row>
    <row r="366" spans="1:1">
      <c r="A366" s="34"/>
    </row>
    <row r="367" spans="1:1">
      <c r="A367" s="34"/>
    </row>
    <row r="368" spans="1:1">
      <c r="A368" s="34"/>
    </row>
    <row r="369" spans="1:1">
      <c r="A369" s="34"/>
    </row>
    <row r="370" spans="1:1">
      <c r="A370" s="34"/>
    </row>
    <row r="371" spans="1:1">
      <c r="A371" s="34"/>
    </row>
    <row r="372" spans="1:1">
      <c r="A372" s="34"/>
    </row>
    <row r="373" spans="1:1">
      <c r="A373" s="34"/>
    </row>
    <row r="374" spans="1:1">
      <c r="A374" s="34"/>
    </row>
    <row r="375" spans="1:1">
      <c r="A375" s="34"/>
    </row>
    <row r="376" spans="1:1">
      <c r="A376" s="34"/>
    </row>
    <row r="377" spans="1:1">
      <c r="A377" s="34"/>
    </row>
    <row r="378" spans="1:1">
      <c r="A378" s="34"/>
    </row>
    <row r="379" spans="1:1">
      <c r="A379" s="34"/>
    </row>
    <row r="380" spans="1:1">
      <c r="A380" s="34"/>
    </row>
    <row r="381" spans="1:1">
      <c r="A381" s="34"/>
    </row>
    <row r="382" spans="1:1">
      <c r="A382" s="34"/>
    </row>
    <row r="383" spans="1:1">
      <c r="A383" s="34"/>
    </row>
    <row r="384" spans="1:1">
      <c r="A384" s="34"/>
    </row>
    <row r="385" spans="1:1">
      <c r="A385" s="34"/>
    </row>
    <row r="386" spans="1:1">
      <c r="A386" s="34"/>
    </row>
    <row r="387" spans="1:1">
      <c r="A387" s="34"/>
    </row>
    <row r="388" spans="1:1">
      <c r="A388" s="34"/>
    </row>
    <row r="389" spans="1:1">
      <c r="A389" s="34"/>
    </row>
    <row r="390" spans="1:1">
      <c r="A390" s="34"/>
    </row>
    <row r="391" spans="1:1">
      <c r="A391" s="34"/>
    </row>
    <row r="392" spans="1:1">
      <c r="A392" s="34"/>
    </row>
    <row r="393" spans="1:1">
      <c r="A393" s="34"/>
    </row>
    <row r="394" spans="1:1">
      <c r="A394" s="34"/>
    </row>
    <row r="395" spans="1:1">
      <c r="A395" s="34"/>
    </row>
    <row r="396" spans="1:1">
      <c r="A396" s="34"/>
    </row>
    <row r="397" spans="1:1">
      <c r="A397" s="34"/>
    </row>
    <row r="398" spans="1:1">
      <c r="A398" s="34"/>
    </row>
    <row r="399" spans="1:1">
      <c r="A399" s="34"/>
    </row>
    <row r="400" spans="1:1">
      <c r="A400" s="34"/>
    </row>
    <row r="401" spans="1:1">
      <c r="A401" s="34"/>
    </row>
    <row r="402" spans="1:1">
      <c r="A402" s="34"/>
    </row>
    <row r="403" spans="1:1">
      <c r="A403" s="34"/>
    </row>
    <row r="404" spans="1:1">
      <c r="A404" s="34"/>
    </row>
    <row r="405" spans="1:1">
      <c r="A405" s="34"/>
    </row>
    <row r="406" spans="1:1">
      <c r="A406" s="34"/>
    </row>
    <row r="407" spans="1:1">
      <c r="A407" s="34"/>
    </row>
    <row r="408" spans="1:1">
      <c r="A408" s="34"/>
    </row>
    <row r="409" spans="1:1">
      <c r="A409" s="34"/>
    </row>
    <row r="410" spans="1:1">
      <c r="A410" s="34"/>
    </row>
    <row r="411" spans="1:1">
      <c r="A411" s="34"/>
    </row>
    <row r="412" spans="1:1">
      <c r="A412" s="34"/>
    </row>
    <row r="413" spans="1:1">
      <c r="A413" s="34"/>
    </row>
    <row r="414" spans="1:1">
      <c r="A414" s="34"/>
    </row>
    <row r="415" spans="1:1">
      <c r="A415" s="34"/>
    </row>
    <row r="416" spans="1:1">
      <c r="A416" s="34"/>
    </row>
    <row r="417" spans="1:1">
      <c r="A417" s="34"/>
    </row>
    <row r="418" spans="1:1">
      <c r="A418" s="34"/>
    </row>
    <row r="419" spans="1:1">
      <c r="A419" s="34"/>
    </row>
    <row r="420" spans="1:1">
      <c r="A420" s="34"/>
    </row>
    <row r="421" spans="1:1">
      <c r="A421" s="34"/>
    </row>
    <row r="422" spans="1:1">
      <c r="A422" s="34"/>
    </row>
    <row r="423" spans="1:1">
      <c r="A423" s="34"/>
    </row>
    <row r="424" spans="1:1">
      <c r="A424" s="34"/>
    </row>
    <row r="425" spans="1:1">
      <c r="A425" s="34"/>
    </row>
    <row r="426" spans="1:1">
      <c r="A426" s="34"/>
    </row>
    <row r="427" spans="1:1">
      <c r="A427" s="34"/>
    </row>
    <row r="428" spans="1:1">
      <c r="A428" s="34"/>
    </row>
    <row r="429" spans="1:1">
      <c r="A429" s="34"/>
    </row>
    <row r="430" spans="1:1">
      <c r="A430" s="34"/>
    </row>
    <row r="431" spans="1:1">
      <c r="A431" s="34"/>
    </row>
    <row r="432" spans="1:1">
      <c r="A432" s="34"/>
    </row>
    <row r="433" spans="1:1">
      <c r="A433" s="34"/>
    </row>
    <row r="434" spans="1:1">
      <c r="A434" s="34"/>
    </row>
  </sheetData>
  <mergeCells count="36">
    <mergeCell ref="G110:I110"/>
    <mergeCell ref="A84:H84"/>
    <mergeCell ref="A48:H48"/>
    <mergeCell ref="C109:F109"/>
    <mergeCell ref="C110:F110"/>
    <mergeCell ref="G109:I109"/>
    <mergeCell ref="A73:H73"/>
    <mergeCell ref="A106:H106"/>
    <mergeCell ref="A25:H25"/>
    <mergeCell ref="A30:A31"/>
    <mergeCell ref="A39:H39"/>
    <mergeCell ref="A33:H33"/>
    <mergeCell ref="A26:H26"/>
    <mergeCell ref="E30:H30"/>
    <mergeCell ref="A23:H23"/>
    <mergeCell ref="B14:H14"/>
    <mergeCell ref="B15:H15"/>
    <mergeCell ref="A24:H24"/>
    <mergeCell ref="B16:H16"/>
    <mergeCell ref="B17:H17"/>
    <mergeCell ref="B18:H18"/>
    <mergeCell ref="F19:G19"/>
    <mergeCell ref="B19:E19"/>
    <mergeCell ref="B20:E20"/>
    <mergeCell ref="F20:G20"/>
    <mergeCell ref="A46:H46"/>
    <mergeCell ref="A55:H55"/>
    <mergeCell ref="A28:H28"/>
    <mergeCell ref="B30:B31"/>
    <mergeCell ref="C30:D30"/>
    <mergeCell ref="B13:D13"/>
    <mergeCell ref="E9:F9"/>
    <mergeCell ref="G9:H9"/>
    <mergeCell ref="B10:D10"/>
    <mergeCell ref="B11:D11"/>
    <mergeCell ref="B12:D12"/>
  </mergeCells>
  <phoneticPr fontId="3" type="noConversion"/>
  <pageMargins left="1.1811023622047245" right="0.39370078740157483" top="0.39370078740157483" bottom="0.39370078740157483" header="0.31496062992125984" footer="0.19685039370078741"/>
  <pageSetup paperSize="9" scale="45" orientation="landscape" r:id="rId1"/>
  <headerFooter differentFirst="1" alignWithMargins="0">
    <oddHeader>&amp;R&amp;"Times New Roman,звичайний"&amp;14Продовження додатка 3</oddHeader>
  </headerFooter>
  <rowBreaks count="2" manualBreakCount="2">
    <brk id="45" max="8" man="1"/>
    <brk id="83" max="8" man="1"/>
  </rowBreaks>
  <ignoredErrors>
    <ignoredError sqref="H85 H75 H34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R349"/>
  <sheetViews>
    <sheetView topLeftCell="A88" zoomScale="58" zoomScaleNormal="58" zoomScaleSheetLayoutView="50" workbookViewId="0">
      <selection activeCell="A124" sqref="A124"/>
    </sheetView>
  </sheetViews>
  <sheetFormatPr defaultRowHeight="18.75" outlineLevelRow="1"/>
  <cols>
    <col min="1" max="1" width="84.7109375" style="2" customWidth="1"/>
    <col min="2" max="2" width="14" style="3" customWidth="1"/>
    <col min="3" max="9" width="16.7109375" style="3" customWidth="1"/>
    <col min="10" max="11" width="16.7109375" style="2" customWidth="1"/>
    <col min="12" max="12" width="12.140625" style="2" customWidth="1"/>
    <col min="13" max="13" width="15.42578125" style="2" hidden="1" customWidth="1"/>
    <col min="14" max="14" width="16.7109375" style="2" hidden="1" customWidth="1"/>
    <col min="15" max="16384" width="9.140625" style="2"/>
  </cols>
  <sheetData>
    <row r="1" spans="1:18" outlineLevel="1">
      <c r="A1" s="222" t="s">
        <v>396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</row>
    <row r="2" spans="1:18" ht="16.5" customHeight="1" outlineLevel="1">
      <c r="A2" s="222" t="s">
        <v>433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</row>
    <row r="3" spans="1:18" ht="16.5" customHeight="1" outlineLevel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8" outlineLevel="1">
      <c r="A4" s="253" t="s">
        <v>397</v>
      </c>
      <c r="B4" s="253"/>
      <c r="C4" s="253"/>
      <c r="D4" s="253"/>
      <c r="E4" s="253"/>
      <c r="F4" s="253"/>
      <c r="G4" s="253"/>
      <c r="H4" s="253"/>
      <c r="I4" s="253"/>
    </row>
    <row r="5" spans="1:18" ht="5.25" customHeight="1" outlineLevel="1">
      <c r="A5" s="26"/>
      <c r="B5" s="26"/>
      <c r="C5" s="26"/>
      <c r="D5" s="26"/>
      <c r="E5" s="26"/>
      <c r="F5" s="26"/>
      <c r="G5" s="26"/>
      <c r="H5" s="26"/>
      <c r="I5" s="26"/>
    </row>
    <row r="6" spans="1:18" ht="30.75" customHeight="1" outlineLevel="1">
      <c r="A6" s="5" t="s">
        <v>88</v>
      </c>
      <c r="B6" s="255" t="s">
        <v>150</v>
      </c>
      <c r="C6" s="255"/>
      <c r="D6" s="255"/>
      <c r="E6" s="255"/>
      <c r="F6" s="255"/>
      <c r="G6" s="255"/>
      <c r="H6" s="257" t="s">
        <v>59</v>
      </c>
      <c r="I6" s="257"/>
      <c r="J6" s="257"/>
      <c r="K6" s="257"/>
      <c r="L6" s="257"/>
      <c r="M6" s="257"/>
      <c r="N6" s="257"/>
    </row>
    <row r="7" spans="1:18" outlineLevel="1">
      <c r="A7" s="5">
        <v>1</v>
      </c>
      <c r="B7" s="255">
        <v>2</v>
      </c>
      <c r="C7" s="255"/>
      <c r="D7" s="255"/>
      <c r="E7" s="255"/>
      <c r="F7" s="255"/>
      <c r="G7" s="255"/>
      <c r="H7" s="255">
        <v>3</v>
      </c>
      <c r="I7" s="255"/>
      <c r="J7" s="255"/>
      <c r="K7" s="255"/>
      <c r="L7" s="255"/>
      <c r="M7" s="255"/>
      <c r="N7" s="255"/>
    </row>
    <row r="8" spans="1:18" outlineLevel="1">
      <c r="A8" s="5">
        <v>25690247</v>
      </c>
      <c r="B8" s="250" t="s">
        <v>409</v>
      </c>
      <c r="C8" s="251"/>
      <c r="D8" s="251"/>
      <c r="E8" s="251"/>
      <c r="F8" s="251"/>
      <c r="G8" s="252"/>
      <c r="H8" s="250" t="s">
        <v>410</v>
      </c>
      <c r="I8" s="251"/>
      <c r="J8" s="251"/>
      <c r="K8" s="251"/>
      <c r="L8" s="251"/>
      <c r="M8" s="251"/>
      <c r="N8" s="252"/>
    </row>
    <row r="9" spans="1:18" outlineLevel="1">
      <c r="A9" s="6"/>
      <c r="B9" s="224"/>
      <c r="C9" s="224"/>
      <c r="D9" s="224"/>
      <c r="E9" s="224"/>
      <c r="F9" s="224"/>
      <c r="G9" s="224"/>
      <c r="H9" s="260"/>
      <c r="I9" s="260"/>
      <c r="J9" s="260"/>
      <c r="K9" s="260"/>
      <c r="L9" s="260"/>
      <c r="M9" s="260"/>
      <c r="N9" s="260"/>
    </row>
    <row r="10" spans="1:18" ht="17.25" customHeight="1" outlineLevel="1"/>
    <row r="11" spans="1:18" outlineLevel="1">
      <c r="A11" s="253" t="s">
        <v>398</v>
      </c>
      <c r="B11" s="253"/>
      <c r="C11" s="253"/>
      <c r="D11" s="253"/>
      <c r="E11" s="253"/>
      <c r="F11" s="253"/>
      <c r="G11" s="253"/>
      <c r="H11" s="253"/>
      <c r="I11" s="253"/>
    </row>
    <row r="12" spans="1:18" ht="11.25" customHeight="1" outlineLevel="1">
      <c r="A12" s="26"/>
      <c r="B12" s="26"/>
      <c r="C12" s="26"/>
      <c r="D12" s="26"/>
      <c r="E12" s="26"/>
      <c r="F12" s="26"/>
      <c r="G12" s="26"/>
      <c r="H12" s="26"/>
      <c r="I12" s="26"/>
    </row>
    <row r="13" spans="1:18" ht="39.75" customHeight="1" outlineLevel="1">
      <c r="A13" s="259" t="s">
        <v>175</v>
      </c>
      <c r="B13" s="259"/>
      <c r="C13" s="256" t="s">
        <v>119</v>
      </c>
      <c r="D13" s="224"/>
      <c r="E13" s="224"/>
      <c r="F13" s="224" t="s">
        <v>116</v>
      </c>
      <c r="G13" s="224"/>
      <c r="H13" s="224"/>
      <c r="I13" s="224" t="s">
        <v>343</v>
      </c>
      <c r="J13" s="224"/>
      <c r="K13" s="224"/>
      <c r="L13" s="268" t="s">
        <v>344</v>
      </c>
      <c r="M13" s="269"/>
      <c r="N13" s="256"/>
    </row>
    <row r="14" spans="1:18" ht="163.5" customHeight="1" outlineLevel="1">
      <c r="A14" s="259"/>
      <c r="B14" s="259"/>
      <c r="C14" s="6" t="s">
        <v>250</v>
      </c>
      <c r="D14" s="6" t="s">
        <v>147</v>
      </c>
      <c r="E14" s="6" t="s">
        <v>251</v>
      </c>
      <c r="F14" s="6" t="s">
        <v>250</v>
      </c>
      <c r="G14" s="6" t="s">
        <v>147</v>
      </c>
      <c r="H14" s="6" t="s">
        <v>251</v>
      </c>
      <c r="I14" s="6" t="s">
        <v>250</v>
      </c>
      <c r="J14" s="6" t="s">
        <v>147</v>
      </c>
      <c r="K14" s="6" t="s">
        <v>251</v>
      </c>
      <c r="L14" s="58" t="s">
        <v>120</v>
      </c>
      <c r="M14" s="58" t="s">
        <v>121</v>
      </c>
      <c r="N14" s="58" t="s">
        <v>152</v>
      </c>
      <c r="R14" s="19"/>
    </row>
    <row r="15" spans="1:18" outlineLevel="1">
      <c r="A15" s="259">
        <v>1</v>
      </c>
      <c r="B15" s="259"/>
      <c r="C15" s="6">
        <v>2</v>
      </c>
      <c r="D15" s="6">
        <v>3</v>
      </c>
      <c r="E15" s="6">
        <v>4</v>
      </c>
      <c r="F15" s="6">
        <v>5</v>
      </c>
      <c r="G15" s="5">
        <v>6</v>
      </c>
      <c r="H15" s="5">
        <v>7</v>
      </c>
      <c r="I15" s="5">
        <v>8</v>
      </c>
      <c r="J15" s="5">
        <v>9</v>
      </c>
      <c r="K15" s="5">
        <v>10</v>
      </c>
      <c r="L15" s="5">
        <v>11</v>
      </c>
      <c r="M15" s="5">
        <v>12</v>
      </c>
      <c r="N15" s="5">
        <v>13</v>
      </c>
    </row>
    <row r="16" spans="1:18" outlineLevel="1">
      <c r="A16" s="230" t="s">
        <v>416</v>
      </c>
      <c r="B16" s="231"/>
      <c r="C16" s="204">
        <v>41521.339999999997</v>
      </c>
      <c r="D16" s="204">
        <v>1275.23</v>
      </c>
      <c r="E16" s="204">
        <v>32.56</v>
      </c>
      <c r="F16" s="204">
        <v>52461.02</v>
      </c>
      <c r="G16" s="204">
        <v>1268.4000000000001</v>
      </c>
      <c r="H16" s="204">
        <v>41.36</v>
      </c>
      <c r="I16" s="205">
        <f t="shared" ref="I16:K18" si="0">F16-C16</f>
        <v>10939.68</v>
      </c>
      <c r="J16" s="206">
        <f t="shared" si="0"/>
        <v>-6.8299999999999272</v>
      </c>
      <c r="K16" s="206">
        <f t="shared" si="0"/>
        <v>8.7999999999999972</v>
      </c>
      <c r="L16" s="206">
        <f t="shared" ref="L16:N18" si="1">(F16/C16)*100</f>
        <v>126.3471265619077</v>
      </c>
      <c r="M16" s="206">
        <f t="shared" si="1"/>
        <v>99.464410341663864</v>
      </c>
      <c r="N16" s="206">
        <f t="shared" si="1"/>
        <v>127.02702702702702</v>
      </c>
    </row>
    <row r="17" spans="1:14" outlineLevel="1">
      <c r="A17" s="230" t="s">
        <v>417</v>
      </c>
      <c r="B17" s="231"/>
      <c r="C17" s="204">
        <v>14159.46</v>
      </c>
      <c r="D17" s="204">
        <v>1086.68</v>
      </c>
      <c r="E17" s="204">
        <v>13.03</v>
      </c>
      <c r="F17" s="204">
        <v>18391.86</v>
      </c>
      <c r="G17" s="204">
        <v>1135.3</v>
      </c>
      <c r="H17" s="204">
        <v>16.2</v>
      </c>
      <c r="I17" s="205">
        <f t="shared" si="0"/>
        <v>4232.4000000000015</v>
      </c>
      <c r="J17" s="206">
        <f t="shared" si="0"/>
        <v>48.619999999999891</v>
      </c>
      <c r="K17" s="206">
        <f t="shared" si="0"/>
        <v>3.17</v>
      </c>
      <c r="L17" s="206">
        <f t="shared" si="1"/>
        <v>129.89097041836342</v>
      </c>
      <c r="M17" s="206">
        <f t="shared" si="1"/>
        <v>104.47417823094194</v>
      </c>
      <c r="N17" s="206">
        <f>(H17/E17)*100</f>
        <v>124.32847275518036</v>
      </c>
    </row>
    <row r="18" spans="1:14" outlineLevel="1">
      <c r="A18" s="230" t="s">
        <v>418</v>
      </c>
      <c r="B18" s="231"/>
      <c r="C18" s="56"/>
      <c r="D18" s="56"/>
      <c r="E18" s="57"/>
      <c r="F18" s="204">
        <v>4604.12</v>
      </c>
      <c r="G18" s="56"/>
      <c r="H18" s="57"/>
      <c r="I18" s="206">
        <f t="shared" si="0"/>
        <v>4604.12</v>
      </c>
      <c r="J18" s="62">
        <f t="shared" si="0"/>
        <v>0</v>
      </c>
      <c r="K18" s="62">
        <f t="shared" si="0"/>
        <v>0</v>
      </c>
      <c r="L18" s="62" t="e">
        <f t="shared" si="1"/>
        <v>#DIV/0!</v>
      </c>
      <c r="M18" s="62" t="e">
        <f t="shared" si="1"/>
        <v>#DIV/0!</v>
      </c>
      <c r="N18" s="62" t="e">
        <f t="shared" si="1"/>
        <v>#DIV/0!</v>
      </c>
    </row>
    <row r="19" spans="1:14" outlineLevel="1">
      <c r="A19" s="230" t="s">
        <v>41</v>
      </c>
      <c r="B19" s="231"/>
      <c r="C19" s="207">
        <f>SUM(C16:C18)</f>
        <v>55680.799999999996</v>
      </c>
      <c r="D19" s="56"/>
      <c r="E19" s="57"/>
      <c r="F19" s="207">
        <f>SUM(F16:F18)</f>
        <v>75457</v>
      </c>
      <c r="G19" s="56"/>
      <c r="H19" s="57"/>
      <c r="I19" s="205">
        <f>F19-C19</f>
        <v>19776.200000000004</v>
      </c>
      <c r="J19" s="56"/>
      <c r="K19" s="57"/>
      <c r="L19" s="206">
        <f>(F19/C19)*100</f>
        <v>135.5170902716915</v>
      </c>
      <c r="M19" s="56"/>
      <c r="N19" s="57"/>
    </row>
    <row r="20" spans="1:14" ht="11.25" customHeight="1">
      <c r="A20" s="26"/>
      <c r="B20" s="26"/>
      <c r="C20" s="26"/>
      <c r="D20" s="26"/>
      <c r="E20" s="26"/>
      <c r="F20" s="26"/>
      <c r="G20" s="26"/>
      <c r="H20" s="26"/>
      <c r="I20" s="26"/>
    </row>
    <row r="21" spans="1:14" s="4" customFormat="1" ht="21" customHeight="1">
      <c r="A21" s="258" t="s">
        <v>358</v>
      </c>
      <c r="B21" s="258"/>
      <c r="C21" s="258"/>
      <c r="D21" s="258"/>
      <c r="E21" s="258"/>
      <c r="F21" s="258"/>
      <c r="G21" s="258"/>
      <c r="H21" s="258"/>
      <c r="I21" s="258"/>
    </row>
    <row r="22" spans="1:14" s="4" customFormat="1" ht="9" customHeight="1">
      <c r="A22" s="114"/>
      <c r="B22" s="115"/>
      <c r="C22" s="115"/>
      <c r="D22" s="115"/>
      <c r="E22" s="115"/>
      <c r="F22" s="115"/>
      <c r="G22" s="115"/>
      <c r="H22" s="115"/>
      <c r="I22" s="115"/>
    </row>
    <row r="23" spans="1:14" s="4" customFormat="1" ht="59.25" customHeight="1">
      <c r="A23" s="255" t="s">
        <v>143</v>
      </c>
      <c r="B23" s="224" t="s">
        <v>345</v>
      </c>
      <c r="C23" s="224" t="s">
        <v>214</v>
      </c>
      <c r="D23" s="224"/>
      <c r="E23" s="224" t="s">
        <v>402</v>
      </c>
      <c r="F23" s="255"/>
      <c r="G23" s="255"/>
      <c r="H23" s="255"/>
      <c r="I23" s="255"/>
      <c r="J23" s="255"/>
      <c r="K23" s="255"/>
      <c r="L23" s="255"/>
      <c r="M23" s="255"/>
      <c r="N23" s="255"/>
    </row>
    <row r="24" spans="1:14" s="4" customFormat="1" ht="39.75" customHeight="1">
      <c r="A24" s="255"/>
      <c r="B24" s="224"/>
      <c r="C24" s="6" t="s">
        <v>340</v>
      </c>
      <c r="D24" s="6" t="s">
        <v>341</v>
      </c>
      <c r="E24" s="6" t="s">
        <v>133</v>
      </c>
      <c r="F24" s="6" t="s">
        <v>124</v>
      </c>
      <c r="G24" s="6" t="s">
        <v>138</v>
      </c>
      <c r="H24" s="6" t="s">
        <v>342</v>
      </c>
      <c r="I24" s="224" t="s">
        <v>137</v>
      </c>
      <c r="J24" s="224"/>
      <c r="K24" s="224"/>
      <c r="L24" s="224"/>
      <c r="M24" s="224"/>
      <c r="N24" s="224"/>
    </row>
    <row r="25" spans="1:14" s="4" customFormat="1" ht="24.95" customHeight="1">
      <c r="A25" s="5">
        <v>1</v>
      </c>
      <c r="B25" s="6">
        <v>2</v>
      </c>
      <c r="C25" s="5">
        <v>3</v>
      </c>
      <c r="D25" s="6">
        <v>4</v>
      </c>
      <c r="E25" s="5">
        <v>5</v>
      </c>
      <c r="F25" s="6">
        <v>6</v>
      </c>
      <c r="G25" s="5">
        <v>7</v>
      </c>
      <c r="H25" s="6">
        <v>8</v>
      </c>
      <c r="I25" s="255">
        <v>9</v>
      </c>
      <c r="J25" s="255"/>
      <c r="K25" s="255"/>
      <c r="L25" s="255"/>
      <c r="M25" s="255"/>
      <c r="N25" s="255"/>
    </row>
    <row r="26" spans="1:14" s="4" customFormat="1" ht="24.95" customHeight="1">
      <c r="A26" s="254" t="s">
        <v>136</v>
      </c>
      <c r="B26" s="254"/>
      <c r="C26" s="254"/>
      <c r="D26" s="254"/>
      <c r="E26" s="254"/>
      <c r="F26" s="254"/>
      <c r="G26" s="254"/>
      <c r="H26" s="254"/>
      <c r="I26" s="254"/>
      <c r="J26" s="254"/>
      <c r="K26" s="254"/>
      <c r="L26" s="254"/>
      <c r="M26" s="254"/>
      <c r="N26" s="254"/>
    </row>
    <row r="27" spans="1:14" s="4" customFormat="1" ht="20.100000000000001" customHeight="1">
      <c r="A27" s="9" t="s">
        <v>105</v>
      </c>
      <c r="B27" s="10">
        <v>1000</v>
      </c>
      <c r="C27" s="61">
        <v>50603</v>
      </c>
      <c r="D27" s="61">
        <v>75457</v>
      </c>
      <c r="E27" s="61">
        <v>55680.800000000003</v>
      </c>
      <c r="F27" s="61">
        <v>75457</v>
      </c>
      <c r="G27" s="61">
        <f>F27-E27</f>
        <v>19776.199999999997</v>
      </c>
      <c r="H27" s="80">
        <f>(F27/E27)*100</f>
        <v>135.5170902716915</v>
      </c>
      <c r="I27" s="248"/>
      <c r="J27" s="248"/>
      <c r="K27" s="248"/>
      <c r="L27" s="248"/>
      <c r="M27" s="248"/>
      <c r="N27" s="248"/>
    </row>
    <row r="28" spans="1:14" s="4" customFormat="1" ht="20.100000000000001" customHeight="1">
      <c r="A28" s="9" t="s">
        <v>98</v>
      </c>
      <c r="B28" s="10">
        <v>1010</v>
      </c>
      <c r="C28" s="60">
        <v>-53640</v>
      </c>
      <c r="D28" s="60">
        <f>SUM(D29:D37)</f>
        <v>-67170</v>
      </c>
      <c r="E28" s="60">
        <f>SUM(E29:E37)</f>
        <v>-51932.800000000003</v>
      </c>
      <c r="F28" s="60">
        <f>SUM(F29:F37)</f>
        <v>-67170</v>
      </c>
      <c r="G28" s="61">
        <f t="shared" ref="G28:G92" si="2">F28-E28</f>
        <v>-15237.199999999997</v>
      </c>
      <c r="H28" s="80">
        <f t="shared" ref="H28:H92" si="3">(F28/E28)*100</f>
        <v>129.34022428985151</v>
      </c>
      <c r="I28" s="248"/>
      <c r="J28" s="248"/>
      <c r="K28" s="248"/>
      <c r="L28" s="248"/>
      <c r="M28" s="248"/>
      <c r="N28" s="248"/>
    </row>
    <row r="29" spans="1:14" ht="20.100000000000001" customHeight="1">
      <c r="A29" s="7" t="s">
        <v>241</v>
      </c>
      <c r="B29" s="6">
        <v>1011</v>
      </c>
      <c r="C29" s="55">
        <v>-6676.6</v>
      </c>
      <c r="D29" s="55">
        <v>-6697</v>
      </c>
      <c r="E29" s="55">
        <v>-3197.6</v>
      </c>
      <c r="F29" s="55">
        <v>-6697</v>
      </c>
      <c r="G29" s="55">
        <f t="shared" si="2"/>
        <v>-3499.4</v>
      </c>
      <c r="H29" s="78">
        <f t="shared" si="3"/>
        <v>209.43832874655993</v>
      </c>
      <c r="I29" s="260"/>
      <c r="J29" s="260"/>
      <c r="K29" s="260"/>
      <c r="L29" s="260"/>
      <c r="M29" s="260"/>
      <c r="N29" s="260"/>
    </row>
    <row r="30" spans="1:14" ht="20.100000000000001" customHeight="1">
      <c r="A30" s="7" t="s">
        <v>242</v>
      </c>
      <c r="B30" s="6">
        <v>1012</v>
      </c>
      <c r="C30" s="55">
        <v>-1737.2</v>
      </c>
      <c r="D30" s="55">
        <v>-2906</v>
      </c>
      <c r="E30" s="55">
        <v>-2604.1999999999998</v>
      </c>
      <c r="F30" s="55">
        <v>-2906</v>
      </c>
      <c r="G30" s="55">
        <f t="shared" si="2"/>
        <v>-301.80000000000018</v>
      </c>
      <c r="H30" s="78">
        <f t="shared" si="3"/>
        <v>111.58897166116274</v>
      </c>
      <c r="I30" s="260"/>
      <c r="J30" s="260"/>
      <c r="K30" s="260"/>
      <c r="L30" s="260"/>
      <c r="M30" s="260"/>
      <c r="N30" s="260"/>
    </row>
    <row r="31" spans="1:14" ht="20.100000000000001" customHeight="1">
      <c r="A31" s="7" t="s">
        <v>243</v>
      </c>
      <c r="B31" s="6">
        <v>1013</v>
      </c>
      <c r="C31" s="55">
        <v>-15482.2</v>
      </c>
      <c r="D31" s="55">
        <v>-20622</v>
      </c>
      <c r="E31" s="55">
        <v>-16011</v>
      </c>
      <c r="F31" s="55">
        <v>-20622</v>
      </c>
      <c r="G31" s="55">
        <f t="shared" si="2"/>
        <v>-4611</v>
      </c>
      <c r="H31" s="78">
        <f t="shared" si="3"/>
        <v>128.79895072137907</v>
      </c>
      <c r="I31" s="260"/>
      <c r="J31" s="260"/>
      <c r="K31" s="260"/>
      <c r="L31" s="260"/>
      <c r="M31" s="260"/>
      <c r="N31" s="260"/>
    </row>
    <row r="32" spans="1:14" ht="20.100000000000001" customHeight="1">
      <c r="A32" s="7" t="s">
        <v>5</v>
      </c>
      <c r="B32" s="6">
        <v>1014</v>
      </c>
      <c r="C32" s="55">
        <v>-17555</v>
      </c>
      <c r="D32" s="55">
        <v>-22029</v>
      </c>
      <c r="E32" s="55">
        <v>-20421.2</v>
      </c>
      <c r="F32" s="55">
        <v>-22029</v>
      </c>
      <c r="G32" s="55">
        <f t="shared" si="2"/>
        <v>-1607.7999999999993</v>
      </c>
      <c r="H32" s="78">
        <f t="shared" si="3"/>
        <v>107.87319060584097</v>
      </c>
      <c r="I32" s="260"/>
      <c r="J32" s="260"/>
      <c r="K32" s="260"/>
      <c r="L32" s="260"/>
      <c r="M32" s="260"/>
      <c r="N32" s="260"/>
    </row>
    <row r="33" spans="1:14" ht="20.100000000000001" customHeight="1">
      <c r="A33" s="7" t="s">
        <v>6</v>
      </c>
      <c r="B33" s="6">
        <v>1015</v>
      </c>
      <c r="C33" s="55">
        <v>-3832</v>
      </c>
      <c r="D33" s="55">
        <v>-5300</v>
      </c>
      <c r="E33" s="55">
        <v>-4492.6000000000004</v>
      </c>
      <c r="F33" s="55">
        <v>-5300</v>
      </c>
      <c r="G33" s="55">
        <f t="shared" si="2"/>
        <v>-807.39999999999964</v>
      </c>
      <c r="H33" s="78">
        <f t="shared" si="3"/>
        <v>117.97177580910829</v>
      </c>
      <c r="I33" s="260"/>
      <c r="J33" s="260"/>
      <c r="K33" s="260"/>
      <c r="L33" s="260"/>
      <c r="M33" s="260"/>
      <c r="N33" s="260"/>
    </row>
    <row r="34" spans="1:14" ht="56.25">
      <c r="A34" s="7" t="s">
        <v>244</v>
      </c>
      <c r="B34" s="6">
        <v>1016</v>
      </c>
      <c r="C34" s="55">
        <v>-2333</v>
      </c>
      <c r="D34" s="55">
        <v>-2192</v>
      </c>
      <c r="E34" s="55">
        <v>-311.39999999999998</v>
      </c>
      <c r="F34" s="55">
        <v>-2192</v>
      </c>
      <c r="G34" s="55">
        <f t="shared" si="2"/>
        <v>-1880.6</v>
      </c>
      <c r="H34" s="78">
        <f t="shared" si="3"/>
        <v>703.91779062299292</v>
      </c>
      <c r="I34" s="260"/>
      <c r="J34" s="260"/>
      <c r="K34" s="260"/>
      <c r="L34" s="260"/>
      <c r="M34" s="260"/>
      <c r="N34" s="260"/>
    </row>
    <row r="35" spans="1:14">
      <c r="A35" s="7" t="s">
        <v>353</v>
      </c>
      <c r="B35" s="6">
        <v>1017</v>
      </c>
      <c r="C35" s="55">
        <v>-3179</v>
      </c>
      <c r="D35" s="55">
        <v>-4953</v>
      </c>
      <c r="E35" s="55">
        <v>-2962.3</v>
      </c>
      <c r="F35" s="55">
        <v>-4953</v>
      </c>
      <c r="G35" s="55">
        <f>F35-E35</f>
        <v>-1990.6999999999998</v>
      </c>
      <c r="H35" s="78">
        <f>(F35/E35)*100</f>
        <v>167.20116125983188</v>
      </c>
      <c r="I35" s="261"/>
      <c r="J35" s="262"/>
      <c r="K35" s="262"/>
      <c r="L35" s="262"/>
      <c r="M35" s="262"/>
      <c r="N35" s="263"/>
    </row>
    <row r="36" spans="1:14" ht="20.100000000000001" customHeight="1">
      <c r="A36" s="7" t="s">
        <v>324</v>
      </c>
      <c r="B36" s="6">
        <v>1018</v>
      </c>
      <c r="C36" s="55">
        <v>-1166</v>
      </c>
      <c r="D36" s="55">
        <v>-2471</v>
      </c>
      <c r="E36" s="55">
        <v>-1932.5</v>
      </c>
      <c r="F36" s="55">
        <v>-2471</v>
      </c>
      <c r="G36" s="55">
        <f t="shared" si="2"/>
        <v>-538.5</v>
      </c>
      <c r="H36" s="78">
        <f t="shared" si="3"/>
        <v>127.86545924967658</v>
      </c>
      <c r="I36" s="260"/>
      <c r="J36" s="260"/>
      <c r="K36" s="260"/>
      <c r="L36" s="260"/>
      <c r="M36" s="260"/>
      <c r="N36" s="260"/>
    </row>
    <row r="37" spans="1:14" ht="20.100000000000001" customHeight="1">
      <c r="A37" s="7" t="s">
        <v>245</v>
      </c>
      <c r="B37" s="6">
        <v>1019</v>
      </c>
      <c r="C37" s="55">
        <v>0</v>
      </c>
      <c r="D37" s="55">
        <v>0</v>
      </c>
      <c r="E37" s="55">
        <v>0</v>
      </c>
      <c r="F37" s="55">
        <v>0</v>
      </c>
      <c r="G37" s="55">
        <f t="shared" si="2"/>
        <v>0</v>
      </c>
      <c r="H37" s="78" t="e">
        <f t="shared" si="3"/>
        <v>#DIV/0!</v>
      </c>
      <c r="I37" s="260"/>
      <c r="J37" s="260"/>
      <c r="K37" s="260"/>
      <c r="L37" s="260"/>
      <c r="M37" s="260"/>
      <c r="N37" s="260"/>
    </row>
    <row r="38" spans="1:14" s="4" customFormat="1" ht="20.100000000000001" customHeight="1">
      <c r="A38" s="9" t="s">
        <v>18</v>
      </c>
      <c r="B38" s="10">
        <v>1020</v>
      </c>
      <c r="C38" s="60">
        <f>SUM(C27,C28)</f>
        <v>-3037</v>
      </c>
      <c r="D38" s="60">
        <f>SUM(D27,D28)</f>
        <v>8287</v>
      </c>
      <c r="E38" s="60">
        <f>SUM(E27,E28)</f>
        <v>3748</v>
      </c>
      <c r="F38" s="60">
        <f>SUM(F27,F28)</f>
        <v>8287</v>
      </c>
      <c r="G38" s="61">
        <f t="shared" si="2"/>
        <v>4539</v>
      </c>
      <c r="H38" s="80">
        <f t="shared" si="3"/>
        <v>221.10458911419423</v>
      </c>
      <c r="I38" s="248"/>
      <c r="J38" s="248"/>
      <c r="K38" s="248"/>
      <c r="L38" s="248"/>
      <c r="M38" s="248"/>
      <c r="N38" s="248"/>
    </row>
    <row r="39" spans="1:14" s="4" customFormat="1" ht="20.100000000000001" customHeight="1">
      <c r="A39" s="9" t="s">
        <v>112</v>
      </c>
      <c r="B39" s="10">
        <v>1030</v>
      </c>
      <c r="C39" s="60">
        <f>SUM(C40:C59,C61)</f>
        <v>-2744.6</v>
      </c>
      <c r="D39" s="60">
        <f>SUM(D40:D59,D61)</f>
        <v>-3844.8</v>
      </c>
      <c r="E39" s="60">
        <f>SUM(E40:E59,E61)</f>
        <v>-3582.1</v>
      </c>
      <c r="F39" s="60">
        <f>SUM(F40:F59,F61)</f>
        <v>-3845</v>
      </c>
      <c r="G39" s="61">
        <f t="shared" si="2"/>
        <v>-262.90000000000009</v>
      </c>
      <c r="H39" s="80">
        <f t="shared" si="3"/>
        <v>107.33927026046175</v>
      </c>
      <c r="I39" s="248"/>
      <c r="J39" s="248"/>
      <c r="K39" s="248"/>
      <c r="L39" s="248"/>
      <c r="M39" s="248"/>
      <c r="N39" s="248"/>
    </row>
    <row r="40" spans="1:14" ht="20.100000000000001" customHeight="1">
      <c r="A40" s="7" t="s">
        <v>71</v>
      </c>
      <c r="B40" s="8">
        <v>1031</v>
      </c>
      <c r="C40" s="55">
        <v>0</v>
      </c>
      <c r="D40" s="55">
        <v>0</v>
      </c>
      <c r="E40" s="55">
        <v>0</v>
      </c>
      <c r="F40" s="55">
        <v>0</v>
      </c>
      <c r="G40" s="55">
        <f t="shared" si="2"/>
        <v>0</v>
      </c>
      <c r="H40" s="78" t="e">
        <f t="shared" si="3"/>
        <v>#DIV/0!</v>
      </c>
      <c r="I40" s="249"/>
      <c r="J40" s="249"/>
      <c r="K40" s="249"/>
      <c r="L40" s="249"/>
      <c r="M40" s="249"/>
      <c r="N40" s="249"/>
    </row>
    <row r="41" spans="1:14" ht="20.100000000000001" customHeight="1">
      <c r="A41" s="7" t="s">
        <v>107</v>
      </c>
      <c r="B41" s="8">
        <v>1032</v>
      </c>
      <c r="C41" s="55">
        <v>0</v>
      </c>
      <c r="D41" s="55">
        <v>0</v>
      </c>
      <c r="E41" s="55">
        <v>0</v>
      </c>
      <c r="F41" s="55">
        <v>0</v>
      </c>
      <c r="G41" s="55">
        <f t="shared" si="2"/>
        <v>0</v>
      </c>
      <c r="H41" s="78" t="e">
        <f t="shared" si="3"/>
        <v>#DIV/0!</v>
      </c>
      <c r="I41" s="249"/>
      <c r="J41" s="249"/>
      <c r="K41" s="249"/>
      <c r="L41" s="249"/>
      <c r="M41" s="249"/>
      <c r="N41" s="249"/>
    </row>
    <row r="42" spans="1:14" ht="20.100000000000001" customHeight="1">
      <c r="A42" s="7" t="s">
        <v>46</v>
      </c>
      <c r="B42" s="8">
        <v>1033</v>
      </c>
      <c r="C42" s="55">
        <v>0</v>
      </c>
      <c r="D42" s="55">
        <v>-28</v>
      </c>
      <c r="E42" s="55">
        <v>0</v>
      </c>
      <c r="F42" s="55">
        <v>-28</v>
      </c>
      <c r="G42" s="55">
        <f t="shared" si="2"/>
        <v>-28</v>
      </c>
      <c r="H42" s="78" t="e">
        <f t="shared" si="3"/>
        <v>#DIV/0!</v>
      </c>
      <c r="I42" s="249"/>
      <c r="J42" s="249"/>
      <c r="K42" s="249"/>
      <c r="L42" s="249"/>
      <c r="M42" s="249"/>
      <c r="N42" s="249"/>
    </row>
    <row r="43" spans="1:14" ht="20.100000000000001" customHeight="1">
      <c r="A43" s="7" t="s">
        <v>16</v>
      </c>
      <c r="B43" s="8">
        <v>1034</v>
      </c>
      <c r="C43" s="55">
        <v>-54.1</v>
      </c>
      <c r="D43" s="55">
        <v>-70</v>
      </c>
      <c r="E43" s="55">
        <v>-52.5</v>
      </c>
      <c r="F43" s="55">
        <v>-70</v>
      </c>
      <c r="G43" s="55">
        <f t="shared" si="2"/>
        <v>-17.5</v>
      </c>
      <c r="H43" s="78">
        <f t="shared" si="3"/>
        <v>133.33333333333331</v>
      </c>
      <c r="I43" s="249"/>
      <c r="J43" s="249"/>
      <c r="K43" s="249"/>
      <c r="L43" s="249"/>
      <c r="M43" s="249"/>
      <c r="N43" s="249"/>
    </row>
    <row r="44" spans="1:14" ht="20.100000000000001" customHeight="1">
      <c r="A44" s="7" t="s">
        <v>17</v>
      </c>
      <c r="B44" s="8">
        <v>1035</v>
      </c>
      <c r="C44" s="55">
        <v>-35</v>
      </c>
      <c r="D44" s="55">
        <v>-36.799999999999997</v>
      </c>
      <c r="E44" s="55">
        <v>-35</v>
      </c>
      <c r="F44" s="55">
        <v>-37</v>
      </c>
      <c r="G44" s="55">
        <f t="shared" si="2"/>
        <v>-2</v>
      </c>
      <c r="H44" s="78">
        <f t="shared" si="3"/>
        <v>105.71428571428572</v>
      </c>
      <c r="I44" s="249"/>
      <c r="J44" s="249"/>
      <c r="K44" s="249"/>
      <c r="L44" s="249"/>
      <c r="M44" s="249"/>
      <c r="N44" s="249"/>
    </row>
    <row r="45" spans="1:14" ht="20.100000000000001" customHeight="1">
      <c r="A45" s="7" t="s">
        <v>25</v>
      </c>
      <c r="B45" s="8">
        <v>1036</v>
      </c>
      <c r="C45" s="55">
        <v>0</v>
      </c>
      <c r="D45" s="55">
        <v>0</v>
      </c>
      <c r="E45" s="55">
        <v>-0.6</v>
      </c>
      <c r="F45" s="55">
        <v>0</v>
      </c>
      <c r="G45" s="55">
        <f t="shared" si="2"/>
        <v>0.6</v>
      </c>
      <c r="H45" s="78">
        <f t="shared" si="3"/>
        <v>0</v>
      </c>
      <c r="I45" s="249"/>
      <c r="J45" s="249"/>
      <c r="K45" s="249"/>
      <c r="L45" s="249"/>
      <c r="M45" s="249"/>
      <c r="N45" s="249"/>
    </row>
    <row r="46" spans="1:14" ht="20.100000000000001" customHeight="1">
      <c r="A46" s="7" t="s">
        <v>26</v>
      </c>
      <c r="B46" s="8">
        <v>1037</v>
      </c>
      <c r="C46" s="55">
        <v>-50.6</v>
      </c>
      <c r="D46" s="55">
        <v>-74</v>
      </c>
      <c r="E46" s="55">
        <v>-88.8</v>
      </c>
      <c r="F46" s="55">
        <v>-74</v>
      </c>
      <c r="G46" s="55">
        <f t="shared" si="2"/>
        <v>14.799999999999997</v>
      </c>
      <c r="H46" s="78">
        <f t="shared" si="3"/>
        <v>83.333333333333343</v>
      </c>
      <c r="I46" s="249"/>
      <c r="J46" s="249"/>
      <c r="K46" s="249"/>
      <c r="L46" s="249"/>
      <c r="M46" s="249"/>
      <c r="N46" s="249"/>
    </row>
    <row r="47" spans="1:14" ht="20.100000000000001" customHeight="1">
      <c r="A47" s="7" t="s">
        <v>27</v>
      </c>
      <c r="B47" s="8">
        <v>1038</v>
      </c>
      <c r="C47" s="55">
        <v>-1796.1</v>
      </c>
      <c r="D47" s="55">
        <v>-2416</v>
      </c>
      <c r="E47" s="55">
        <v>-2666.3</v>
      </c>
      <c r="F47" s="55">
        <v>-2416</v>
      </c>
      <c r="G47" s="55">
        <f t="shared" si="2"/>
        <v>250.30000000000018</v>
      </c>
      <c r="H47" s="78">
        <f t="shared" si="3"/>
        <v>90.612459213141804</v>
      </c>
      <c r="I47" s="249"/>
      <c r="J47" s="249"/>
      <c r="K47" s="249"/>
      <c r="L47" s="249"/>
      <c r="M47" s="249"/>
      <c r="N47" s="249"/>
    </row>
    <row r="48" spans="1:14" ht="20.100000000000001" customHeight="1">
      <c r="A48" s="7" t="s">
        <v>28</v>
      </c>
      <c r="B48" s="8">
        <v>1039</v>
      </c>
      <c r="C48" s="55">
        <v>-396</v>
      </c>
      <c r="D48" s="55">
        <v>-516</v>
      </c>
      <c r="E48" s="55">
        <v>-586.6</v>
      </c>
      <c r="F48" s="55">
        <v>-516</v>
      </c>
      <c r="G48" s="55">
        <f t="shared" si="2"/>
        <v>70.600000000000023</v>
      </c>
      <c r="H48" s="78">
        <f t="shared" si="3"/>
        <v>87.96454142516194</v>
      </c>
      <c r="I48" s="249"/>
      <c r="J48" s="249"/>
      <c r="K48" s="249"/>
      <c r="L48" s="249"/>
      <c r="M48" s="249"/>
      <c r="N48" s="249"/>
    </row>
    <row r="49" spans="1:14" ht="42.75" customHeight="1">
      <c r="A49" s="7" t="s">
        <v>29</v>
      </c>
      <c r="B49" s="8">
        <v>1040</v>
      </c>
      <c r="C49" s="55">
        <v>-1.5</v>
      </c>
      <c r="D49" s="55">
        <v>0</v>
      </c>
      <c r="E49" s="55" t="s">
        <v>406</v>
      </c>
      <c r="F49" s="55">
        <v>0</v>
      </c>
      <c r="G49" s="55" t="e">
        <f t="shared" si="2"/>
        <v>#VALUE!</v>
      </c>
      <c r="H49" s="78" t="e">
        <f t="shared" si="3"/>
        <v>#VALUE!</v>
      </c>
      <c r="I49" s="249"/>
      <c r="J49" s="249"/>
      <c r="K49" s="249"/>
      <c r="L49" s="249"/>
      <c r="M49" s="249"/>
      <c r="N49" s="249"/>
    </row>
    <row r="50" spans="1:14" ht="42.75" customHeight="1">
      <c r="A50" s="7" t="s">
        <v>30</v>
      </c>
      <c r="B50" s="8">
        <v>1041</v>
      </c>
      <c r="C50" s="55">
        <v>-72.7</v>
      </c>
      <c r="D50" s="55">
        <v>-79</v>
      </c>
      <c r="E50" s="55">
        <v>-51.6</v>
      </c>
      <c r="F50" s="55">
        <v>-79</v>
      </c>
      <c r="G50" s="55">
        <f t="shared" si="2"/>
        <v>-27.4</v>
      </c>
      <c r="H50" s="78">
        <f t="shared" si="3"/>
        <v>153.10077519379846</v>
      </c>
      <c r="I50" s="249"/>
      <c r="J50" s="249"/>
      <c r="K50" s="249"/>
      <c r="L50" s="249"/>
      <c r="M50" s="249"/>
      <c r="N50" s="249"/>
    </row>
    <row r="51" spans="1:14" ht="20.100000000000001" customHeight="1">
      <c r="A51" s="7" t="s">
        <v>31</v>
      </c>
      <c r="B51" s="8">
        <v>1042</v>
      </c>
      <c r="C51" s="55">
        <v>0</v>
      </c>
      <c r="D51" s="55">
        <v>0</v>
      </c>
      <c r="E51" s="55">
        <v>0</v>
      </c>
      <c r="F51" s="55">
        <v>0</v>
      </c>
      <c r="G51" s="55">
        <f t="shared" si="2"/>
        <v>0</v>
      </c>
      <c r="H51" s="78" t="e">
        <f t="shared" si="3"/>
        <v>#DIV/0!</v>
      </c>
      <c r="I51" s="249"/>
      <c r="J51" s="249"/>
      <c r="K51" s="249"/>
      <c r="L51" s="249"/>
      <c r="M51" s="249"/>
      <c r="N51" s="249"/>
    </row>
    <row r="52" spans="1:14" ht="20.100000000000001" customHeight="1">
      <c r="A52" s="7" t="s">
        <v>32</v>
      </c>
      <c r="B52" s="8">
        <v>1043</v>
      </c>
      <c r="C52" s="55">
        <v>0</v>
      </c>
      <c r="D52" s="55">
        <v>0</v>
      </c>
      <c r="E52" s="55">
        <v>0</v>
      </c>
      <c r="F52" s="55">
        <v>0</v>
      </c>
      <c r="G52" s="55">
        <f t="shared" si="2"/>
        <v>0</v>
      </c>
      <c r="H52" s="78" t="e">
        <f t="shared" si="3"/>
        <v>#DIV/0!</v>
      </c>
      <c r="I52" s="249"/>
      <c r="J52" s="249"/>
      <c r="K52" s="249"/>
      <c r="L52" s="249"/>
      <c r="M52" s="249"/>
      <c r="N52" s="249"/>
    </row>
    <row r="53" spans="1:14" ht="20.100000000000001" customHeight="1">
      <c r="A53" s="7" t="s">
        <v>33</v>
      </c>
      <c r="B53" s="8">
        <v>1044</v>
      </c>
      <c r="C53" s="55">
        <v>0</v>
      </c>
      <c r="D53" s="55">
        <v>0</v>
      </c>
      <c r="E53" s="55">
        <v>0</v>
      </c>
      <c r="F53" s="55">
        <v>0</v>
      </c>
      <c r="G53" s="55">
        <f t="shared" si="2"/>
        <v>0</v>
      </c>
      <c r="H53" s="78" t="e">
        <f t="shared" si="3"/>
        <v>#DIV/0!</v>
      </c>
      <c r="I53" s="249"/>
      <c r="J53" s="249"/>
      <c r="K53" s="249"/>
      <c r="L53" s="249"/>
      <c r="M53" s="249"/>
      <c r="N53" s="249"/>
    </row>
    <row r="54" spans="1:14" ht="20.100000000000001" customHeight="1">
      <c r="A54" s="7" t="s">
        <v>48</v>
      </c>
      <c r="B54" s="8">
        <v>1045</v>
      </c>
      <c r="C54" s="55">
        <v>-28.5</v>
      </c>
      <c r="D54" s="55">
        <v>0</v>
      </c>
      <c r="E54" s="55">
        <v>0</v>
      </c>
      <c r="F54" s="55">
        <v>0</v>
      </c>
      <c r="G54" s="55">
        <f t="shared" si="2"/>
        <v>0</v>
      </c>
      <c r="H54" s="78" t="e">
        <f t="shared" si="3"/>
        <v>#DIV/0!</v>
      </c>
      <c r="I54" s="249"/>
      <c r="J54" s="249"/>
      <c r="K54" s="249"/>
      <c r="L54" s="249"/>
      <c r="M54" s="249"/>
      <c r="N54" s="249"/>
    </row>
    <row r="55" spans="1:14" ht="20.100000000000001" customHeight="1">
      <c r="A55" s="7" t="s">
        <v>34</v>
      </c>
      <c r="B55" s="8">
        <v>1046</v>
      </c>
      <c r="C55" s="55">
        <v>0</v>
      </c>
      <c r="D55" s="55">
        <v>0</v>
      </c>
      <c r="E55" s="55">
        <v>0</v>
      </c>
      <c r="F55" s="55">
        <v>0</v>
      </c>
      <c r="G55" s="55">
        <f t="shared" si="2"/>
        <v>0</v>
      </c>
      <c r="H55" s="78" t="e">
        <f t="shared" si="3"/>
        <v>#DIV/0!</v>
      </c>
      <c r="I55" s="249"/>
      <c r="J55" s="249"/>
      <c r="K55" s="249"/>
      <c r="L55" s="249"/>
      <c r="M55" s="249"/>
      <c r="N55" s="249"/>
    </row>
    <row r="56" spans="1:14" ht="20.100000000000001" customHeight="1">
      <c r="A56" s="7" t="s">
        <v>35</v>
      </c>
      <c r="B56" s="8">
        <v>1047</v>
      </c>
      <c r="C56" s="55">
        <v>0</v>
      </c>
      <c r="D56" s="55">
        <v>0</v>
      </c>
      <c r="E56" s="55">
        <v>0</v>
      </c>
      <c r="F56" s="55">
        <v>0</v>
      </c>
      <c r="G56" s="55">
        <f t="shared" si="2"/>
        <v>0</v>
      </c>
      <c r="H56" s="78" t="e">
        <f t="shared" si="3"/>
        <v>#DIV/0!</v>
      </c>
      <c r="I56" s="249"/>
      <c r="J56" s="249"/>
      <c r="K56" s="249"/>
      <c r="L56" s="249"/>
      <c r="M56" s="249"/>
      <c r="N56" s="249"/>
    </row>
    <row r="57" spans="1:14" ht="20.100000000000001" customHeight="1">
      <c r="A57" s="7" t="s">
        <v>36</v>
      </c>
      <c r="B57" s="8">
        <v>1048</v>
      </c>
      <c r="C57" s="55">
        <v>-159.9</v>
      </c>
      <c r="D57" s="55">
        <v>-217</v>
      </c>
      <c r="E57" s="55">
        <v>-89.5</v>
      </c>
      <c r="F57" s="55">
        <v>-217</v>
      </c>
      <c r="G57" s="55">
        <f t="shared" si="2"/>
        <v>-127.5</v>
      </c>
      <c r="H57" s="78">
        <f t="shared" si="3"/>
        <v>242.45810055865923</v>
      </c>
      <c r="I57" s="249"/>
      <c r="J57" s="249"/>
      <c r="K57" s="249"/>
      <c r="L57" s="249"/>
      <c r="M57" s="249"/>
      <c r="N57" s="249"/>
    </row>
    <row r="58" spans="1:14" ht="20.100000000000001" customHeight="1">
      <c r="A58" s="7" t="s">
        <v>37</v>
      </c>
      <c r="B58" s="8">
        <v>1049</v>
      </c>
      <c r="C58" s="55">
        <v>-11.2</v>
      </c>
      <c r="D58" s="55">
        <v>-26</v>
      </c>
      <c r="E58" s="55">
        <v>-11.2</v>
      </c>
      <c r="F58" s="55">
        <v>-26</v>
      </c>
      <c r="G58" s="55">
        <f t="shared" si="2"/>
        <v>-14.8</v>
      </c>
      <c r="H58" s="78">
        <f t="shared" si="3"/>
        <v>232.14285714285717</v>
      </c>
      <c r="I58" s="249"/>
      <c r="J58" s="249"/>
      <c r="K58" s="249"/>
      <c r="L58" s="249"/>
      <c r="M58" s="249"/>
      <c r="N58" s="249"/>
    </row>
    <row r="59" spans="1:14" ht="42.75" customHeight="1">
      <c r="A59" s="7" t="s">
        <v>53</v>
      </c>
      <c r="B59" s="8">
        <v>1050</v>
      </c>
      <c r="C59" s="55">
        <v>0</v>
      </c>
      <c r="D59" s="55">
        <v>0</v>
      </c>
      <c r="E59" s="55">
        <v>0</v>
      </c>
      <c r="F59" s="55">
        <v>0</v>
      </c>
      <c r="G59" s="55">
        <f t="shared" si="2"/>
        <v>0</v>
      </c>
      <c r="H59" s="78" t="e">
        <f t="shared" si="3"/>
        <v>#DIV/0!</v>
      </c>
      <c r="I59" s="249"/>
      <c r="J59" s="249"/>
      <c r="K59" s="249"/>
      <c r="L59" s="249"/>
      <c r="M59" s="249"/>
      <c r="N59" s="249"/>
    </row>
    <row r="60" spans="1:14" ht="20.100000000000001" customHeight="1">
      <c r="A60" s="7" t="s">
        <v>38</v>
      </c>
      <c r="B60" s="5" t="s">
        <v>203</v>
      </c>
      <c r="C60" s="55">
        <v>0</v>
      </c>
      <c r="D60" s="55">
        <v>0</v>
      </c>
      <c r="E60" s="55">
        <v>0</v>
      </c>
      <c r="F60" s="55">
        <v>0</v>
      </c>
      <c r="G60" s="55">
        <f t="shared" si="2"/>
        <v>0</v>
      </c>
      <c r="H60" s="78" t="e">
        <f t="shared" si="3"/>
        <v>#DIV/0!</v>
      </c>
      <c r="I60" s="249"/>
      <c r="J60" s="249"/>
      <c r="K60" s="249"/>
      <c r="L60" s="249"/>
      <c r="M60" s="249"/>
      <c r="N60" s="249"/>
    </row>
    <row r="61" spans="1:14" ht="20.100000000000001" customHeight="1">
      <c r="A61" s="7" t="s">
        <v>74</v>
      </c>
      <c r="B61" s="8">
        <v>1051</v>
      </c>
      <c r="C61" s="55">
        <v>-139</v>
      </c>
      <c r="D61" s="55">
        <v>-382</v>
      </c>
      <c r="E61" s="55">
        <v>0</v>
      </c>
      <c r="F61" s="55">
        <v>-382</v>
      </c>
      <c r="G61" s="55">
        <f t="shared" si="2"/>
        <v>-382</v>
      </c>
      <c r="H61" s="78" t="e">
        <f t="shared" si="3"/>
        <v>#DIV/0!</v>
      </c>
      <c r="I61" s="249"/>
      <c r="J61" s="249"/>
      <c r="K61" s="249"/>
      <c r="L61" s="249"/>
      <c r="M61" s="249"/>
      <c r="N61" s="249"/>
    </row>
    <row r="62" spans="1:14" s="4" customFormat="1" ht="20.100000000000001" customHeight="1">
      <c r="A62" s="9" t="s">
        <v>113</v>
      </c>
      <c r="B62" s="10">
        <v>1060</v>
      </c>
      <c r="C62" s="60">
        <f>SUM(C63:C69)</f>
        <v>-3045.4</v>
      </c>
      <c r="D62" s="60">
        <f>SUM(D63:D69)</f>
        <v>-4483</v>
      </c>
      <c r="E62" s="60">
        <f>SUM(E63:E69)</f>
        <v>-3430.2</v>
      </c>
      <c r="F62" s="60">
        <f>SUM(F63:F69)</f>
        <v>-4483</v>
      </c>
      <c r="G62" s="61">
        <f t="shared" si="2"/>
        <v>-1052.8000000000002</v>
      </c>
      <c r="H62" s="80">
        <f t="shared" si="3"/>
        <v>130.69208792490235</v>
      </c>
      <c r="I62" s="248"/>
      <c r="J62" s="248"/>
      <c r="K62" s="248"/>
      <c r="L62" s="248"/>
      <c r="M62" s="248"/>
      <c r="N62" s="248"/>
    </row>
    <row r="63" spans="1:14" ht="20.100000000000001" customHeight="1">
      <c r="A63" s="7" t="s">
        <v>100</v>
      </c>
      <c r="B63" s="8">
        <v>1061</v>
      </c>
      <c r="C63" s="55">
        <v>-102.4</v>
      </c>
      <c r="D63" s="55">
        <v>-88</v>
      </c>
      <c r="E63" s="55">
        <v>-71.2</v>
      </c>
      <c r="F63" s="55">
        <v>-88</v>
      </c>
      <c r="G63" s="55">
        <f t="shared" si="2"/>
        <v>-16.799999999999997</v>
      </c>
      <c r="H63" s="78">
        <f t="shared" si="3"/>
        <v>123.59550561797752</v>
      </c>
      <c r="I63" s="249"/>
      <c r="J63" s="249"/>
      <c r="K63" s="249"/>
      <c r="L63" s="249"/>
      <c r="M63" s="249"/>
      <c r="N63" s="249"/>
    </row>
    <row r="64" spans="1:14" ht="20.100000000000001" customHeight="1">
      <c r="A64" s="7" t="s">
        <v>404</v>
      </c>
      <c r="B64" s="8">
        <v>1062</v>
      </c>
      <c r="C64" s="55">
        <v>-231</v>
      </c>
      <c r="D64" s="55">
        <v>-465</v>
      </c>
      <c r="E64" s="55">
        <v>-206.8</v>
      </c>
      <c r="F64" s="55">
        <v>-465</v>
      </c>
      <c r="G64" s="55">
        <f t="shared" si="2"/>
        <v>-258.2</v>
      </c>
      <c r="H64" s="78">
        <f t="shared" si="3"/>
        <v>224.8549323017408</v>
      </c>
      <c r="I64" s="249"/>
      <c r="J64" s="249"/>
      <c r="K64" s="249"/>
      <c r="L64" s="249"/>
      <c r="M64" s="249"/>
      <c r="N64" s="249"/>
    </row>
    <row r="65" spans="1:14" ht="20.100000000000001" customHeight="1">
      <c r="A65" s="7" t="s">
        <v>27</v>
      </c>
      <c r="B65" s="8">
        <v>1063</v>
      </c>
      <c r="C65" s="55">
        <v>-1896</v>
      </c>
      <c r="D65" s="55">
        <v>-2674</v>
      </c>
      <c r="E65" s="55">
        <v>-2518.6999999999998</v>
      </c>
      <c r="F65" s="55">
        <v>-2674</v>
      </c>
      <c r="G65" s="55">
        <f t="shared" si="2"/>
        <v>-155.30000000000018</v>
      </c>
      <c r="H65" s="78">
        <f t="shared" si="3"/>
        <v>106.16587922340889</v>
      </c>
      <c r="I65" s="249"/>
      <c r="J65" s="249"/>
      <c r="K65" s="249"/>
      <c r="L65" s="249"/>
      <c r="M65" s="249"/>
      <c r="N65" s="249"/>
    </row>
    <row r="66" spans="1:14" ht="20.100000000000001" customHeight="1">
      <c r="A66" s="7" t="s">
        <v>28</v>
      </c>
      <c r="B66" s="8">
        <v>1064</v>
      </c>
      <c r="C66" s="55">
        <v>-417</v>
      </c>
      <c r="D66" s="55">
        <v>-549</v>
      </c>
      <c r="E66" s="55">
        <v>-554.1</v>
      </c>
      <c r="F66" s="55">
        <v>-549</v>
      </c>
      <c r="G66" s="55">
        <f t="shared" si="2"/>
        <v>5.1000000000000227</v>
      </c>
      <c r="H66" s="78">
        <f t="shared" si="3"/>
        <v>99.079588521927448</v>
      </c>
      <c r="I66" s="249"/>
      <c r="J66" s="249"/>
      <c r="K66" s="249"/>
      <c r="L66" s="249"/>
      <c r="M66" s="249"/>
      <c r="N66" s="249"/>
    </row>
    <row r="67" spans="1:14" ht="20.100000000000001" customHeight="1">
      <c r="A67" s="7" t="s">
        <v>47</v>
      </c>
      <c r="B67" s="8">
        <v>1065</v>
      </c>
      <c r="C67" s="55">
        <v>0</v>
      </c>
      <c r="D67" s="55">
        <v>0</v>
      </c>
      <c r="E67" s="55">
        <v>0</v>
      </c>
      <c r="F67" s="55">
        <v>0</v>
      </c>
      <c r="G67" s="55">
        <f t="shared" si="2"/>
        <v>0</v>
      </c>
      <c r="H67" s="78" t="e">
        <f t="shared" si="3"/>
        <v>#DIV/0!</v>
      </c>
      <c r="I67" s="249"/>
      <c r="J67" s="249"/>
      <c r="K67" s="249"/>
      <c r="L67" s="249"/>
      <c r="M67" s="249"/>
      <c r="N67" s="249"/>
    </row>
    <row r="68" spans="1:14" ht="20.100000000000001" customHeight="1">
      <c r="A68" s="7" t="s">
        <v>55</v>
      </c>
      <c r="B68" s="8">
        <v>1066</v>
      </c>
      <c r="C68" s="55">
        <v>-99</v>
      </c>
      <c r="D68" s="55">
        <v>-90</v>
      </c>
      <c r="E68" s="55">
        <v>-29.1</v>
      </c>
      <c r="F68" s="55">
        <v>-90</v>
      </c>
      <c r="G68" s="55">
        <f t="shared" si="2"/>
        <v>-60.9</v>
      </c>
      <c r="H68" s="78">
        <f t="shared" si="3"/>
        <v>309.2783505154639</v>
      </c>
      <c r="I68" s="249"/>
      <c r="J68" s="249"/>
      <c r="K68" s="249"/>
      <c r="L68" s="249"/>
      <c r="M68" s="249"/>
      <c r="N68" s="249"/>
    </row>
    <row r="69" spans="1:14" ht="20.100000000000001" customHeight="1">
      <c r="A69" s="7" t="s">
        <v>82</v>
      </c>
      <c r="B69" s="8">
        <v>1067</v>
      </c>
      <c r="C69" s="55">
        <v>-300</v>
      </c>
      <c r="D69" s="55">
        <v>-617</v>
      </c>
      <c r="E69" s="55">
        <v>-50.3</v>
      </c>
      <c r="F69" s="55">
        <v>-617</v>
      </c>
      <c r="G69" s="55">
        <f t="shared" si="2"/>
        <v>-566.70000000000005</v>
      </c>
      <c r="H69" s="78">
        <f t="shared" si="3"/>
        <v>1226.6401590457256</v>
      </c>
      <c r="I69" s="249"/>
      <c r="J69" s="249"/>
      <c r="K69" s="249"/>
      <c r="L69" s="249"/>
      <c r="M69" s="249"/>
      <c r="N69" s="249"/>
    </row>
    <row r="70" spans="1:14" s="4" customFormat="1" ht="20.100000000000001" customHeight="1">
      <c r="A70" s="9" t="s">
        <v>159</v>
      </c>
      <c r="B70" s="10">
        <v>1070</v>
      </c>
      <c r="C70" s="60">
        <f>SUM(C71:C73)</f>
        <v>4531</v>
      </c>
      <c r="D70" s="60">
        <f>SUM(D71:D73)</f>
        <v>2019</v>
      </c>
      <c r="E70" s="60">
        <f>SUM(E71:E73)</f>
        <v>1375</v>
      </c>
      <c r="F70" s="60">
        <f>SUM(F71:F73)</f>
        <v>2019</v>
      </c>
      <c r="G70" s="61">
        <f t="shared" si="2"/>
        <v>644</v>
      </c>
      <c r="H70" s="80">
        <f t="shared" si="3"/>
        <v>146.83636363636364</v>
      </c>
      <c r="I70" s="248"/>
      <c r="J70" s="248"/>
      <c r="K70" s="248"/>
      <c r="L70" s="248"/>
      <c r="M70" s="248"/>
      <c r="N70" s="248"/>
    </row>
    <row r="71" spans="1:14" ht="20.100000000000001" customHeight="1">
      <c r="A71" s="7" t="s">
        <v>109</v>
      </c>
      <c r="B71" s="8">
        <v>1071</v>
      </c>
      <c r="C71" s="55"/>
      <c r="D71" s="55"/>
      <c r="E71" s="55"/>
      <c r="F71" s="55"/>
      <c r="G71" s="55">
        <f t="shared" si="2"/>
        <v>0</v>
      </c>
      <c r="H71" s="78" t="e">
        <f t="shared" si="3"/>
        <v>#DIV/0!</v>
      </c>
      <c r="I71" s="249"/>
      <c r="J71" s="249"/>
      <c r="K71" s="249"/>
      <c r="L71" s="249"/>
      <c r="M71" s="249"/>
      <c r="N71" s="249"/>
    </row>
    <row r="72" spans="1:14" ht="20.100000000000001" customHeight="1">
      <c r="A72" s="7" t="s">
        <v>183</v>
      </c>
      <c r="B72" s="8">
        <v>1072</v>
      </c>
      <c r="C72" s="55"/>
      <c r="D72" s="55"/>
      <c r="E72" s="55"/>
      <c r="F72" s="55"/>
      <c r="G72" s="55">
        <f t="shared" si="2"/>
        <v>0</v>
      </c>
      <c r="H72" s="78" t="e">
        <f t="shared" si="3"/>
        <v>#DIV/0!</v>
      </c>
      <c r="I72" s="249"/>
      <c r="J72" s="249"/>
      <c r="K72" s="249"/>
      <c r="L72" s="249"/>
      <c r="M72" s="249"/>
      <c r="N72" s="249"/>
    </row>
    <row r="73" spans="1:14" ht="20.100000000000001" customHeight="1">
      <c r="A73" s="7" t="s">
        <v>160</v>
      </c>
      <c r="B73" s="8">
        <v>1073</v>
      </c>
      <c r="C73" s="55">
        <v>4531</v>
      </c>
      <c r="D73" s="55">
        <v>2019</v>
      </c>
      <c r="E73" s="55">
        <v>1375</v>
      </c>
      <c r="F73" s="55">
        <v>2019</v>
      </c>
      <c r="G73" s="55">
        <f t="shared" si="2"/>
        <v>644</v>
      </c>
      <c r="H73" s="78">
        <f t="shared" si="3"/>
        <v>146.83636363636364</v>
      </c>
      <c r="I73" s="249"/>
      <c r="J73" s="249"/>
      <c r="K73" s="249"/>
      <c r="L73" s="249"/>
      <c r="M73" s="249"/>
      <c r="N73" s="249"/>
    </row>
    <row r="74" spans="1:14" s="4" customFormat="1" ht="20.100000000000001" customHeight="1">
      <c r="A74" s="116" t="s">
        <v>56</v>
      </c>
      <c r="B74" s="10">
        <v>1080</v>
      </c>
      <c r="C74" s="60">
        <v>-119</v>
      </c>
      <c r="D74" s="60">
        <f>SUM(D75:D80)</f>
        <v>-540</v>
      </c>
      <c r="E74" s="60">
        <f>SUM(E75:E80)</f>
        <v>-69.599999999999994</v>
      </c>
      <c r="F74" s="60">
        <f>SUM(F75:F80)</f>
        <v>-540</v>
      </c>
      <c r="G74" s="61">
        <f t="shared" si="2"/>
        <v>-470.4</v>
      </c>
      <c r="H74" s="80">
        <f t="shared" si="3"/>
        <v>775.86206896551732</v>
      </c>
      <c r="I74" s="248"/>
      <c r="J74" s="248"/>
      <c r="K74" s="248"/>
      <c r="L74" s="248"/>
      <c r="M74" s="248"/>
      <c r="N74" s="248"/>
    </row>
    <row r="75" spans="1:14" ht="20.100000000000001" customHeight="1">
      <c r="A75" s="7" t="s">
        <v>109</v>
      </c>
      <c r="B75" s="8">
        <v>1081</v>
      </c>
      <c r="C75" s="55">
        <v>0</v>
      </c>
      <c r="D75" s="55">
        <v>0</v>
      </c>
      <c r="E75" s="55">
        <v>0</v>
      </c>
      <c r="F75" s="55">
        <v>0</v>
      </c>
      <c r="G75" s="61">
        <f t="shared" si="2"/>
        <v>0</v>
      </c>
      <c r="H75" s="80" t="e">
        <f t="shared" si="3"/>
        <v>#DIV/0!</v>
      </c>
      <c r="I75" s="249"/>
      <c r="J75" s="249"/>
      <c r="K75" s="249"/>
      <c r="L75" s="249"/>
      <c r="M75" s="249"/>
      <c r="N75" s="249"/>
    </row>
    <row r="76" spans="1:14" ht="20.100000000000001" customHeight="1">
      <c r="A76" s="7" t="s">
        <v>234</v>
      </c>
      <c r="B76" s="8">
        <v>1082</v>
      </c>
      <c r="C76" s="55">
        <v>0</v>
      </c>
      <c r="D76" s="55">
        <v>0</v>
      </c>
      <c r="E76" s="55">
        <v>0</v>
      </c>
      <c r="F76" s="55">
        <v>0</v>
      </c>
      <c r="G76" s="61">
        <f t="shared" si="2"/>
        <v>0</v>
      </c>
      <c r="H76" s="80" t="e">
        <f t="shared" si="3"/>
        <v>#DIV/0!</v>
      </c>
      <c r="I76" s="249"/>
      <c r="J76" s="249"/>
      <c r="K76" s="249"/>
      <c r="L76" s="249"/>
      <c r="M76" s="249"/>
      <c r="N76" s="249"/>
    </row>
    <row r="77" spans="1:14" ht="20.100000000000001" customHeight="1">
      <c r="A77" s="7" t="s">
        <v>52</v>
      </c>
      <c r="B77" s="8">
        <v>1083</v>
      </c>
      <c r="C77" s="55">
        <v>0</v>
      </c>
      <c r="D77" s="55">
        <v>0</v>
      </c>
      <c r="E77" s="55">
        <v>0</v>
      </c>
      <c r="F77" s="55">
        <v>0</v>
      </c>
      <c r="G77" s="61">
        <f t="shared" si="2"/>
        <v>0</v>
      </c>
      <c r="H77" s="80" t="e">
        <f t="shared" si="3"/>
        <v>#DIV/0!</v>
      </c>
      <c r="I77" s="249"/>
      <c r="J77" s="249"/>
      <c r="K77" s="249"/>
      <c r="L77" s="249"/>
      <c r="M77" s="249"/>
      <c r="N77" s="249"/>
    </row>
    <row r="78" spans="1:14" ht="20.100000000000001" customHeight="1">
      <c r="A78" s="7" t="s">
        <v>39</v>
      </c>
      <c r="B78" s="8">
        <v>1084</v>
      </c>
      <c r="C78" s="55">
        <v>0</v>
      </c>
      <c r="D78" s="55">
        <v>0</v>
      </c>
      <c r="E78" s="55">
        <v>0</v>
      </c>
      <c r="F78" s="55">
        <v>0</v>
      </c>
      <c r="G78" s="61">
        <f t="shared" si="2"/>
        <v>0</v>
      </c>
      <c r="H78" s="80" t="e">
        <f t="shared" si="3"/>
        <v>#DIV/0!</v>
      </c>
      <c r="I78" s="249"/>
      <c r="J78" s="249"/>
      <c r="K78" s="249"/>
      <c r="L78" s="249"/>
      <c r="M78" s="249"/>
      <c r="N78" s="249"/>
    </row>
    <row r="79" spans="1:14" ht="20.100000000000001" customHeight="1">
      <c r="A79" s="7" t="s">
        <v>45</v>
      </c>
      <c r="B79" s="8">
        <v>1085</v>
      </c>
      <c r="C79" s="55">
        <v>0</v>
      </c>
      <c r="D79" s="55">
        <v>0</v>
      </c>
      <c r="E79" s="55">
        <v>0</v>
      </c>
      <c r="F79" s="55">
        <v>0</v>
      </c>
      <c r="G79" s="61">
        <f t="shared" si="2"/>
        <v>0</v>
      </c>
      <c r="H79" s="80" t="e">
        <f t="shared" si="3"/>
        <v>#DIV/0!</v>
      </c>
      <c r="I79" s="249"/>
      <c r="J79" s="249"/>
      <c r="K79" s="249"/>
      <c r="L79" s="249"/>
      <c r="M79" s="249"/>
      <c r="N79" s="249"/>
    </row>
    <row r="80" spans="1:14" ht="20.100000000000001" customHeight="1">
      <c r="A80" s="7" t="s">
        <v>129</v>
      </c>
      <c r="B80" s="8">
        <v>1086</v>
      </c>
      <c r="C80" s="55">
        <v>-119</v>
      </c>
      <c r="D80" s="55">
        <v>-540</v>
      </c>
      <c r="E80" s="55">
        <v>-69.599999999999994</v>
      </c>
      <c r="F80" s="55">
        <v>-540</v>
      </c>
      <c r="G80" s="61">
        <f t="shared" si="2"/>
        <v>-470.4</v>
      </c>
      <c r="H80" s="80">
        <f t="shared" si="3"/>
        <v>775.86206896551732</v>
      </c>
      <c r="I80" s="249"/>
      <c r="J80" s="249"/>
      <c r="K80" s="249"/>
      <c r="L80" s="249"/>
      <c r="M80" s="249"/>
      <c r="N80" s="249"/>
    </row>
    <row r="81" spans="1:14" s="4" customFormat="1" ht="20.100000000000001" customHeight="1">
      <c r="A81" s="9" t="s">
        <v>4</v>
      </c>
      <c r="B81" s="10">
        <v>1100</v>
      </c>
      <c r="C81" s="60">
        <f>SUM(C38,C39,C62,C70,C74)</f>
        <v>-4415</v>
      </c>
      <c r="D81" s="60">
        <f>SUM(D38,D39,D62,D70,D74)</f>
        <v>1438.1999999999998</v>
      </c>
      <c r="E81" s="60">
        <f>SUM(E38,E39,E62,E70,E74)</f>
        <v>-1958.8999999999996</v>
      </c>
      <c r="F81" s="60">
        <f>SUM(F38,F39,F62,F70,F74)</f>
        <v>1438</v>
      </c>
      <c r="G81" s="61">
        <f t="shared" si="2"/>
        <v>3396.8999999999996</v>
      </c>
      <c r="H81" s="80">
        <f t="shared" si="3"/>
        <v>-73.408545612333469</v>
      </c>
      <c r="I81" s="248"/>
      <c r="J81" s="248"/>
      <c r="K81" s="248"/>
      <c r="L81" s="248"/>
      <c r="M81" s="248"/>
      <c r="N81" s="248"/>
    </row>
    <row r="82" spans="1:14" s="4" customFormat="1" ht="20.100000000000001" customHeight="1">
      <c r="A82" s="9" t="s">
        <v>72</v>
      </c>
      <c r="B82" s="10">
        <v>1110</v>
      </c>
      <c r="C82" s="61">
        <v>0</v>
      </c>
      <c r="D82" s="61">
        <v>0</v>
      </c>
      <c r="E82" s="61">
        <v>0</v>
      </c>
      <c r="F82" s="61">
        <v>0</v>
      </c>
      <c r="G82" s="61">
        <f t="shared" si="2"/>
        <v>0</v>
      </c>
      <c r="H82" s="80" t="e">
        <f t="shared" si="3"/>
        <v>#DIV/0!</v>
      </c>
      <c r="I82" s="248"/>
      <c r="J82" s="248"/>
      <c r="K82" s="248"/>
      <c r="L82" s="248"/>
      <c r="M82" s="248"/>
      <c r="N82" s="248"/>
    </row>
    <row r="83" spans="1:14" s="4" customFormat="1" ht="20.100000000000001" customHeight="1">
      <c r="A83" s="9" t="s">
        <v>76</v>
      </c>
      <c r="B83" s="10">
        <v>1120</v>
      </c>
      <c r="C83" s="61">
        <v>0</v>
      </c>
      <c r="D83" s="61">
        <v>0</v>
      </c>
      <c r="E83" s="61">
        <v>0</v>
      </c>
      <c r="F83" s="61">
        <v>0</v>
      </c>
      <c r="G83" s="61">
        <f t="shared" si="2"/>
        <v>0</v>
      </c>
      <c r="H83" s="80" t="e">
        <f t="shared" si="3"/>
        <v>#DIV/0!</v>
      </c>
      <c r="I83" s="248"/>
      <c r="J83" s="248"/>
      <c r="K83" s="248"/>
      <c r="L83" s="248"/>
      <c r="M83" s="248"/>
      <c r="N83" s="248"/>
    </row>
    <row r="84" spans="1:14" s="4" customFormat="1" ht="20.100000000000001" customHeight="1">
      <c r="A84" s="9" t="s">
        <v>73</v>
      </c>
      <c r="B84" s="10">
        <v>1130</v>
      </c>
      <c r="C84" s="61">
        <v>0</v>
      </c>
      <c r="D84" s="61">
        <v>0</v>
      </c>
      <c r="E84" s="61">
        <v>0</v>
      </c>
      <c r="F84" s="61">
        <v>0</v>
      </c>
      <c r="G84" s="61">
        <f t="shared" si="2"/>
        <v>0</v>
      </c>
      <c r="H84" s="80" t="e">
        <f t="shared" si="3"/>
        <v>#DIV/0!</v>
      </c>
      <c r="I84" s="248"/>
      <c r="J84" s="248"/>
      <c r="K84" s="248"/>
      <c r="L84" s="248"/>
      <c r="M84" s="248"/>
      <c r="N84" s="248"/>
    </row>
    <row r="85" spans="1:14" s="4" customFormat="1" ht="20.100000000000001" customHeight="1">
      <c r="A85" s="9" t="s">
        <v>75</v>
      </c>
      <c r="B85" s="10">
        <v>1140</v>
      </c>
      <c r="C85" s="61">
        <v>0</v>
      </c>
      <c r="D85" s="61">
        <v>0</v>
      </c>
      <c r="E85" s="61">
        <v>0</v>
      </c>
      <c r="F85" s="61">
        <v>0</v>
      </c>
      <c r="G85" s="61">
        <f t="shared" si="2"/>
        <v>0</v>
      </c>
      <c r="H85" s="80" t="e">
        <f t="shared" si="3"/>
        <v>#DIV/0!</v>
      </c>
      <c r="I85" s="248"/>
      <c r="J85" s="248"/>
      <c r="K85" s="248"/>
      <c r="L85" s="248"/>
      <c r="M85" s="248"/>
      <c r="N85" s="248"/>
    </row>
    <row r="86" spans="1:14" s="4" customFormat="1" ht="20.100000000000001" customHeight="1">
      <c r="A86" s="9" t="s">
        <v>161</v>
      </c>
      <c r="B86" s="10">
        <v>1150</v>
      </c>
      <c r="C86" s="60">
        <f>SUM(C87:C88)</f>
        <v>1668</v>
      </c>
      <c r="D86" s="60">
        <f>SUM(D87:D88)</f>
        <v>2106</v>
      </c>
      <c r="E86" s="60">
        <f>SUM(E87:E88)</f>
        <v>2103.4</v>
      </c>
      <c r="F86" s="60">
        <f>SUM(F87:F88)</f>
        <v>2106</v>
      </c>
      <c r="G86" s="61">
        <f t="shared" si="2"/>
        <v>2.5999999999999091</v>
      </c>
      <c r="H86" s="80">
        <f t="shared" si="3"/>
        <v>100.12360939431397</v>
      </c>
      <c r="I86" s="248"/>
      <c r="J86" s="248"/>
      <c r="K86" s="248"/>
      <c r="L86" s="248"/>
      <c r="M86" s="248"/>
      <c r="N86" s="248"/>
    </row>
    <row r="87" spans="1:14" ht="20.100000000000001" customHeight="1">
      <c r="A87" s="7" t="s">
        <v>109</v>
      </c>
      <c r="B87" s="8">
        <v>1151</v>
      </c>
      <c r="C87" s="55">
        <v>0</v>
      </c>
      <c r="D87" s="55">
        <v>0</v>
      </c>
      <c r="E87" s="55">
        <v>0</v>
      </c>
      <c r="F87" s="55">
        <v>0</v>
      </c>
      <c r="G87" s="55">
        <f t="shared" si="2"/>
        <v>0</v>
      </c>
      <c r="H87" s="78" t="e">
        <f t="shared" si="3"/>
        <v>#DIV/0!</v>
      </c>
      <c r="I87" s="249"/>
      <c r="J87" s="249"/>
      <c r="K87" s="249"/>
      <c r="L87" s="249"/>
      <c r="M87" s="249"/>
      <c r="N87" s="249"/>
    </row>
    <row r="88" spans="1:14" ht="20.100000000000001" customHeight="1">
      <c r="A88" s="7" t="s">
        <v>162</v>
      </c>
      <c r="B88" s="8">
        <v>1152</v>
      </c>
      <c r="C88" s="55">
        <v>1668</v>
      </c>
      <c r="D88" s="55">
        <v>2106</v>
      </c>
      <c r="E88" s="55">
        <v>2103.4</v>
      </c>
      <c r="F88" s="55">
        <v>2106</v>
      </c>
      <c r="G88" s="55">
        <f t="shared" si="2"/>
        <v>2.5999999999999091</v>
      </c>
      <c r="H88" s="78">
        <f t="shared" si="3"/>
        <v>100.12360939431397</v>
      </c>
      <c r="I88" s="249"/>
      <c r="J88" s="249"/>
      <c r="K88" s="249"/>
      <c r="L88" s="249"/>
      <c r="M88" s="249"/>
      <c r="N88" s="249"/>
    </row>
    <row r="89" spans="1:14" s="4" customFormat="1" ht="20.100000000000001" customHeight="1">
      <c r="A89" s="9" t="s">
        <v>163</v>
      </c>
      <c r="B89" s="10">
        <v>1160</v>
      </c>
      <c r="C89" s="60">
        <f>SUM(C90:C91)</f>
        <v>0</v>
      </c>
      <c r="D89" s="60">
        <f>SUM(D90:D91)</f>
        <v>0</v>
      </c>
      <c r="E89" s="60">
        <f>SUM(E90:E91)</f>
        <v>-103.4</v>
      </c>
      <c r="F89" s="60">
        <f>SUM(F90:F91)</f>
        <v>0</v>
      </c>
      <c r="G89" s="61">
        <f t="shared" si="2"/>
        <v>103.4</v>
      </c>
      <c r="H89" s="80">
        <f t="shared" si="3"/>
        <v>0</v>
      </c>
      <c r="I89" s="248"/>
      <c r="J89" s="248"/>
      <c r="K89" s="248"/>
      <c r="L89" s="248"/>
      <c r="M89" s="248"/>
      <c r="N89" s="248"/>
    </row>
    <row r="90" spans="1:14" ht="20.100000000000001" customHeight="1">
      <c r="A90" s="7" t="s">
        <v>109</v>
      </c>
      <c r="B90" s="8">
        <v>1161</v>
      </c>
      <c r="C90" s="55" t="s">
        <v>151</v>
      </c>
      <c r="D90" s="55" t="s">
        <v>151</v>
      </c>
      <c r="E90" s="55">
        <v>0</v>
      </c>
      <c r="F90" s="55" t="s">
        <v>151</v>
      </c>
      <c r="G90" s="61" t="e">
        <f t="shared" si="2"/>
        <v>#VALUE!</v>
      </c>
      <c r="H90" s="80" t="e">
        <f t="shared" si="3"/>
        <v>#VALUE!</v>
      </c>
      <c r="I90" s="249"/>
      <c r="J90" s="249"/>
      <c r="K90" s="249"/>
      <c r="L90" s="249"/>
      <c r="M90" s="249"/>
      <c r="N90" s="249"/>
    </row>
    <row r="91" spans="1:14" ht="20.100000000000001" customHeight="1">
      <c r="A91" s="7" t="s">
        <v>81</v>
      </c>
      <c r="B91" s="8">
        <v>1162</v>
      </c>
      <c r="C91" s="55" t="s">
        <v>151</v>
      </c>
      <c r="D91" s="55" t="s">
        <v>151</v>
      </c>
      <c r="E91" s="55">
        <v>-103.4</v>
      </c>
      <c r="F91" s="55" t="s">
        <v>151</v>
      </c>
      <c r="G91" s="61" t="e">
        <f t="shared" si="2"/>
        <v>#VALUE!</v>
      </c>
      <c r="H91" s="80" t="e">
        <f t="shared" si="3"/>
        <v>#VALUE!</v>
      </c>
      <c r="I91" s="249"/>
      <c r="J91" s="249"/>
      <c r="K91" s="249"/>
      <c r="L91" s="249"/>
      <c r="M91" s="249"/>
      <c r="N91" s="249"/>
    </row>
    <row r="92" spans="1:14" s="4" customFormat="1" ht="20.100000000000001" customHeight="1">
      <c r="A92" s="9" t="s">
        <v>65</v>
      </c>
      <c r="B92" s="10">
        <v>1170</v>
      </c>
      <c r="C92" s="60">
        <f>SUM(C81:C86,C89)</f>
        <v>-2747</v>
      </c>
      <c r="D92" s="60">
        <f>SUM(D81:D86,D89)</f>
        <v>3544.2</v>
      </c>
      <c r="E92" s="60">
        <f>SUM(E81:E86,E89)</f>
        <v>41.100000000000449</v>
      </c>
      <c r="F92" s="60">
        <f>SUM(F81:F86,F89)</f>
        <v>3544</v>
      </c>
      <c r="G92" s="61">
        <f t="shared" si="2"/>
        <v>3502.8999999999996</v>
      </c>
      <c r="H92" s="80">
        <f t="shared" si="3"/>
        <v>8622.8710462286163</v>
      </c>
      <c r="I92" s="248"/>
      <c r="J92" s="248"/>
      <c r="K92" s="248"/>
      <c r="L92" s="248"/>
      <c r="M92" s="248"/>
      <c r="N92" s="248"/>
    </row>
    <row r="93" spans="1:14" ht="20.100000000000001" customHeight="1">
      <c r="A93" s="7" t="s">
        <v>154</v>
      </c>
      <c r="B93" s="6">
        <v>1180</v>
      </c>
      <c r="C93" s="55" t="s">
        <v>151</v>
      </c>
      <c r="D93" s="55" t="s">
        <v>151</v>
      </c>
      <c r="E93" s="208">
        <v>0</v>
      </c>
      <c r="F93" s="55" t="s">
        <v>151</v>
      </c>
      <c r="G93" s="55" t="e">
        <f t="shared" ref="G93:G102" si="4">F93-E93</f>
        <v>#VALUE!</v>
      </c>
      <c r="H93" s="78" t="e">
        <f t="shared" ref="H93:H102" si="5">(F93/E93)*100</f>
        <v>#VALUE!</v>
      </c>
      <c r="I93" s="249"/>
      <c r="J93" s="249"/>
      <c r="K93" s="249"/>
      <c r="L93" s="249"/>
      <c r="M93" s="249"/>
      <c r="N93" s="249"/>
    </row>
    <row r="94" spans="1:14" ht="20.100000000000001" customHeight="1">
      <c r="A94" s="7" t="s">
        <v>155</v>
      </c>
      <c r="B94" s="6">
        <v>1181</v>
      </c>
      <c r="C94" s="55"/>
      <c r="D94" s="55"/>
      <c r="E94" s="55">
        <v>0</v>
      </c>
      <c r="F94" s="55"/>
      <c r="G94" s="55">
        <f t="shared" si="4"/>
        <v>0</v>
      </c>
      <c r="H94" s="78" t="e">
        <f t="shared" si="5"/>
        <v>#DIV/0!</v>
      </c>
      <c r="I94" s="249"/>
      <c r="J94" s="249"/>
      <c r="K94" s="249"/>
      <c r="L94" s="249"/>
      <c r="M94" s="249"/>
      <c r="N94" s="249"/>
    </row>
    <row r="95" spans="1:14" ht="20.100000000000001" customHeight="1">
      <c r="A95" s="7" t="s">
        <v>156</v>
      </c>
      <c r="B95" s="8">
        <v>1190</v>
      </c>
      <c r="C95" s="55"/>
      <c r="D95" s="55"/>
      <c r="E95" s="55">
        <v>0</v>
      </c>
      <c r="F95" s="55"/>
      <c r="G95" s="55">
        <f t="shared" si="4"/>
        <v>0</v>
      </c>
      <c r="H95" s="78" t="e">
        <f t="shared" si="5"/>
        <v>#DIV/0!</v>
      </c>
      <c r="I95" s="249"/>
      <c r="J95" s="249"/>
      <c r="K95" s="249"/>
      <c r="L95" s="249"/>
      <c r="M95" s="249"/>
      <c r="N95" s="249"/>
    </row>
    <row r="96" spans="1:14" ht="20.100000000000001" customHeight="1">
      <c r="A96" s="7" t="s">
        <v>157</v>
      </c>
      <c r="B96" s="5">
        <v>1191</v>
      </c>
      <c r="C96" s="55" t="s">
        <v>151</v>
      </c>
      <c r="D96" s="55" t="s">
        <v>151</v>
      </c>
      <c r="E96" s="55">
        <v>0</v>
      </c>
      <c r="F96" s="55" t="s">
        <v>151</v>
      </c>
      <c r="G96" s="55" t="e">
        <f t="shared" si="4"/>
        <v>#VALUE!</v>
      </c>
      <c r="H96" s="78" t="e">
        <f t="shared" si="5"/>
        <v>#VALUE!</v>
      </c>
      <c r="I96" s="249"/>
      <c r="J96" s="249"/>
      <c r="K96" s="249"/>
      <c r="L96" s="249"/>
      <c r="M96" s="249"/>
      <c r="N96" s="249"/>
    </row>
    <row r="97" spans="1:14" s="4" customFormat="1" ht="20.100000000000001" customHeight="1">
      <c r="A97" s="9" t="s">
        <v>176</v>
      </c>
      <c r="B97" s="10">
        <v>1200</v>
      </c>
      <c r="C97" s="60">
        <f>SUM(C92:C96)</f>
        <v>-2747</v>
      </c>
      <c r="D97" s="60">
        <f>SUM(D92:D96)</f>
        <v>3544.2</v>
      </c>
      <c r="E97" s="60">
        <f>SUM(E92:E96)</f>
        <v>41.100000000000449</v>
      </c>
      <c r="F97" s="60">
        <f>SUM(F92:F96)</f>
        <v>3544</v>
      </c>
      <c r="G97" s="61">
        <f t="shared" si="4"/>
        <v>3502.8999999999996</v>
      </c>
      <c r="H97" s="80">
        <f t="shared" si="5"/>
        <v>8622.8710462286163</v>
      </c>
      <c r="I97" s="248"/>
      <c r="J97" s="248"/>
      <c r="K97" s="248"/>
      <c r="L97" s="248"/>
      <c r="M97" s="248"/>
      <c r="N97" s="248"/>
    </row>
    <row r="98" spans="1:14" ht="20.100000000000001" customHeight="1">
      <c r="A98" s="7" t="s">
        <v>19</v>
      </c>
      <c r="B98" s="5">
        <v>1201</v>
      </c>
      <c r="C98" s="55"/>
      <c r="D98" s="55"/>
      <c r="E98" s="55">
        <v>1</v>
      </c>
      <c r="F98" s="55"/>
      <c r="G98" s="61">
        <f t="shared" si="4"/>
        <v>-1</v>
      </c>
      <c r="H98" s="80">
        <f t="shared" si="5"/>
        <v>0</v>
      </c>
      <c r="I98" s="260"/>
      <c r="J98" s="260"/>
      <c r="K98" s="260"/>
      <c r="L98" s="260"/>
      <c r="M98" s="260"/>
      <c r="N98" s="260"/>
    </row>
    <row r="99" spans="1:14" ht="20.100000000000001" customHeight="1">
      <c r="A99" s="7" t="s">
        <v>20</v>
      </c>
      <c r="B99" s="5">
        <v>1202</v>
      </c>
      <c r="C99" s="55">
        <v>-2747</v>
      </c>
      <c r="D99" s="55" t="s">
        <v>151</v>
      </c>
      <c r="E99" s="55">
        <v>0</v>
      </c>
      <c r="F99" s="55" t="s">
        <v>151</v>
      </c>
      <c r="G99" s="61" t="e">
        <f t="shared" si="4"/>
        <v>#VALUE!</v>
      </c>
      <c r="H99" s="80" t="e">
        <f t="shared" si="5"/>
        <v>#VALUE!</v>
      </c>
      <c r="I99" s="260"/>
      <c r="J99" s="260"/>
      <c r="K99" s="260"/>
      <c r="L99" s="260"/>
      <c r="M99" s="260"/>
      <c r="N99" s="260"/>
    </row>
    <row r="100" spans="1:14" s="4" customFormat="1" ht="20.100000000000001" customHeight="1">
      <c r="A100" s="9" t="s">
        <v>15</v>
      </c>
      <c r="B100" s="10">
        <v>1210</v>
      </c>
      <c r="C100" s="60">
        <f>SUM(C27,C70,C82,C84,C86,C94,C95)</f>
        <v>56802</v>
      </c>
      <c r="D100" s="60">
        <f>SUM(D27,D70,D82,D84,D86,D94,D95)</f>
        <v>79582</v>
      </c>
      <c r="E100" s="60">
        <f>SUM(E27,E70,E82,E84,E86,E94,E95)</f>
        <v>59159.200000000004</v>
      </c>
      <c r="F100" s="60">
        <f>SUM(F27,F70,F82,F84,F86,F94,F95)</f>
        <v>79582</v>
      </c>
      <c r="G100" s="61">
        <f t="shared" si="4"/>
        <v>20422.799999999996</v>
      </c>
      <c r="H100" s="80">
        <f t="shared" si="5"/>
        <v>134.52176500020283</v>
      </c>
      <c r="I100" s="248"/>
      <c r="J100" s="248"/>
      <c r="K100" s="248"/>
      <c r="L100" s="248"/>
      <c r="M100" s="248"/>
      <c r="N100" s="248"/>
    </row>
    <row r="101" spans="1:14" s="4" customFormat="1" ht="20.100000000000001" customHeight="1">
      <c r="A101" s="9" t="s">
        <v>79</v>
      </c>
      <c r="B101" s="10">
        <v>1220</v>
      </c>
      <c r="C101" s="60">
        <f>SUM(C28,C39,C62,C74,C83,C85,C89,C93,C96)</f>
        <v>-59549</v>
      </c>
      <c r="D101" s="60">
        <f>SUM(D28,D39,D62,D74,D83,D85,D89,D93,D96)</f>
        <v>-76037.8</v>
      </c>
      <c r="E101" s="60">
        <f>SUM(E28,E39,E62,E74,E83,E85,E89,E93,E96)</f>
        <v>-59118.1</v>
      </c>
      <c r="F101" s="60">
        <f>SUM(F28,F39,F62,F74,F83,F85,F89,F93,F96)</f>
        <v>-76038</v>
      </c>
      <c r="G101" s="61">
        <f t="shared" si="4"/>
        <v>-16919.900000000001</v>
      </c>
      <c r="H101" s="80">
        <f t="shared" si="5"/>
        <v>128.62050708666212</v>
      </c>
      <c r="I101" s="248"/>
      <c r="J101" s="248"/>
      <c r="K101" s="248"/>
      <c r="L101" s="248"/>
      <c r="M101" s="248"/>
      <c r="N101" s="248"/>
    </row>
    <row r="102" spans="1:14" ht="20.100000000000001" customHeight="1">
      <c r="A102" s="7" t="s">
        <v>130</v>
      </c>
      <c r="B102" s="8">
        <v>1230</v>
      </c>
      <c r="C102" s="55"/>
      <c r="D102" s="55"/>
      <c r="E102" s="55"/>
      <c r="F102" s="55"/>
      <c r="G102" s="55">
        <f t="shared" si="4"/>
        <v>0</v>
      </c>
      <c r="H102" s="78" t="e">
        <f t="shared" si="5"/>
        <v>#DIV/0!</v>
      </c>
      <c r="I102" s="249"/>
      <c r="J102" s="249"/>
      <c r="K102" s="249"/>
      <c r="L102" s="249"/>
      <c r="M102" s="249"/>
      <c r="N102" s="249"/>
    </row>
    <row r="103" spans="1:14" s="4" customFormat="1" ht="24.95" customHeight="1">
      <c r="A103" s="267" t="s">
        <v>95</v>
      </c>
      <c r="B103" s="267"/>
      <c r="C103" s="267"/>
      <c r="D103" s="267"/>
      <c r="E103" s="267"/>
      <c r="F103" s="267"/>
      <c r="G103" s="267"/>
      <c r="H103" s="267"/>
      <c r="I103" s="267"/>
      <c r="J103" s="267"/>
      <c r="K103" s="267"/>
      <c r="L103" s="267"/>
      <c r="M103" s="267"/>
      <c r="N103" s="267"/>
    </row>
    <row r="104" spans="1:14" ht="20.100000000000001" customHeight="1">
      <c r="A104" s="7" t="s">
        <v>140</v>
      </c>
      <c r="B104" s="8">
        <v>1300</v>
      </c>
      <c r="C104" s="79">
        <f>C81</f>
        <v>-4415</v>
      </c>
      <c r="D104" s="79">
        <f>D81</f>
        <v>1438.1999999999998</v>
      </c>
      <c r="E104" s="79">
        <f>E81</f>
        <v>-1958.8999999999996</v>
      </c>
      <c r="F104" s="79">
        <f>F81</f>
        <v>1438</v>
      </c>
      <c r="G104" s="55">
        <f>F104-E104</f>
        <v>3396.8999999999996</v>
      </c>
      <c r="H104" s="78">
        <f>(F104/E104)*100</f>
        <v>-73.408545612333469</v>
      </c>
      <c r="I104" s="249"/>
      <c r="J104" s="249"/>
      <c r="K104" s="249"/>
      <c r="L104" s="249"/>
      <c r="M104" s="249"/>
      <c r="N104" s="249"/>
    </row>
    <row r="105" spans="1:14" ht="20.100000000000001" customHeight="1">
      <c r="A105" s="7" t="s">
        <v>209</v>
      </c>
      <c r="B105" s="8">
        <v>1301</v>
      </c>
      <c r="C105" s="79">
        <f>C117</f>
        <v>4381</v>
      </c>
      <c r="D105" s="79">
        <f>D117</f>
        <v>4953</v>
      </c>
      <c r="E105" s="79">
        <f>E117</f>
        <v>2962.3</v>
      </c>
      <c r="F105" s="79">
        <f>F117</f>
        <v>4953</v>
      </c>
      <c r="G105" s="55">
        <f t="shared" ref="G105:G119" si="6">F105-E105</f>
        <v>1990.6999999999998</v>
      </c>
      <c r="H105" s="78">
        <f t="shared" ref="H105:H119" si="7">(F105/E105)*100</f>
        <v>167.20116125983188</v>
      </c>
      <c r="I105" s="249"/>
      <c r="J105" s="249"/>
      <c r="K105" s="249"/>
      <c r="L105" s="249"/>
      <c r="M105" s="249"/>
      <c r="N105" s="249"/>
    </row>
    <row r="106" spans="1:14" ht="20.100000000000001" customHeight="1">
      <c r="A106" s="7" t="s">
        <v>210</v>
      </c>
      <c r="B106" s="8">
        <v>1302</v>
      </c>
      <c r="C106" s="79">
        <f>C71</f>
        <v>0</v>
      </c>
      <c r="D106" s="79">
        <f>D71</f>
        <v>0</v>
      </c>
      <c r="E106" s="79">
        <f>E71</f>
        <v>0</v>
      </c>
      <c r="F106" s="79">
        <f>F71</f>
        <v>0</v>
      </c>
      <c r="G106" s="55">
        <f t="shared" si="6"/>
        <v>0</v>
      </c>
      <c r="H106" s="78" t="e">
        <f t="shared" si="7"/>
        <v>#DIV/0!</v>
      </c>
      <c r="I106" s="249"/>
      <c r="J106" s="249"/>
      <c r="K106" s="249"/>
      <c r="L106" s="249"/>
      <c r="M106" s="249"/>
      <c r="N106" s="249"/>
    </row>
    <row r="107" spans="1:14" ht="20.100000000000001" customHeight="1">
      <c r="A107" s="167" t="s">
        <v>211</v>
      </c>
      <c r="B107" s="8">
        <v>1303</v>
      </c>
      <c r="C107" s="79">
        <f>C75</f>
        <v>0</v>
      </c>
      <c r="D107" s="79">
        <f>D75</f>
        <v>0</v>
      </c>
      <c r="E107" s="79">
        <f>E75</f>
        <v>0</v>
      </c>
      <c r="F107" s="79">
        <f>F75</f>
        <v>0</v>
      </c>
      <c r="G107" s="55">
        <f t="shared" si="6"/>
        <v>0</v>
      </c>
      <c r="H107" s="78" t="e">
        <f t="shared" si="7"/>
        <v>#DIV/0!</v>
      </c>
      <c r="I107" s="249"/>
      <c r="J107" s="249"/>
      <c r="K107" s="249"/>
      <c r="L107" s="249"/>
      <c r="M107" s="249"/>
      <c r="N107" s="249"/>
    </row>
    <row r="108" spans="1:14" ht="20.100000000000001" customHeight="1">
      <c r="A108" s="167" t="s">
        <v>212</v>
      </c>
      <c r="B108" s="8">
        <v>1304</v>
      </c>
      <c r="C108" s="79">
        <f>C72</f>
        <v>0</v>
      </c>
      <c r="D108" s="79">
        <f>D72</f>
        <v>0</v>
      </c>
      <c r="E108" s="79">
        <f>E72</f>
        <v>0</v>
      </c>
      <c r="F108" s="79">
        <f>F72</f>
        <v>0</v>
      </c>
      <c r="G108" s="55">
        <f t="shared" si="6"/>
        <v>0</v>
      </c>
      <c r="H108" s="78" t="e">
        <f t="shared" si="7"/>
        <v>#DIV/0!</v>
      </c>
      <c r="I108" s="249"/>
      <c r="J108" s="249"/>
      <c r="K108" s="249"/>
      <c r="L108" s="249"/>
      <c r="M108" s="249"/>
      <c r="N108" s="249"/>
    </row>
    <row r="109" spans="1:14" ht="20.25" customHeight="1">
      <c r="A109" s="167" t="s">
        <v>213</v>
      </c>
      <c r="B109" s="8">
        <v>1305</v>
      </c>
      <c r="C109" s="79">
        <f>C76</f>
        <v>0</v>
      </c>
      <c r="D109" s="79">
        <f>D76</f>
        <v>0</v>
      </c>
      <c r="E109" s="79">
        <f>E76</f>
        <v>0</v>
      </c>
      <c r="F109" s="79">
        <f>F76</f>
        <v>0</v>
      </c>
      <c r="G109" s="55">
        <f t="shared" si="6"/>
        <v>0</v>
      </c>
      <c r="H109" s="78" t="e">
        <f t="shared" si="7"/>
        <v>#DIV/0!</v>
      </c>
      <c r="I109" s="249"/>
      <c r="J109" s="249"/>
      <c r="K109" s="249"/>
      <c r="L109" s="249"/>
      <c r="M109" s="249"/>
      <c r="N109" s="249"/>
    </row>
    <row r="110" spans="1:14" s="4" customFormat="1" ht="20.100000000000001" customHeight="1">
      <c r="A110" s="170" t="s">
        <v>89</v>
      </c>
      <c r="B110" s="10">
        <v>1310</v>
      </c>
      <c r="C110" s="60">
        <v>148</v>
      </c>
      <c r="D110" s="60">
        <f>D104+D105-D106-D107-D108-D109</f>
        <v>6391.2</v>
      </c>
      <c r="E110" s="60">
        <f>E104+E105-E106-E107-E108-E109</f>
        <v>1003.4000000000005</v>
      </c>
      <c r="F110" s="60">
        <f>F104+F105-F106-F107-F108-F109</f>
        <v>6391</v>
      </c>
      <c r="G110" s="55">
        <f t="shared" si="6"/>
        <v>5387.5999999999995</v>
      </c>
      <c r="H110" s="78">
        <f t="shared" si="7"/>
        <v>636.93442296192904</v>
      </c>
      <c r="I110" s="248"/>
      <c r="J110" s="248"/>
      <c r="K110" s="248"/>
      <c r="L110" s="248"/>
      <c r="M110" s="248"/>
      <c r="N110" s="248"/>
    </row>
    <row r="111" spans="1:14" s="4" customFormat="1" ht="20.100000000000001" customHeight="1">
      <c r="A111" s="9" t="s">
        <v>114</v>
      </c>
      <c r="B111" s="9"/>
      <c r="C111" s="9"/>
      <c r="D111" s="9"/>
      <c r="E111" s="9"/>
      <c r="F111" s="9"/>
      <c r="G111" s="55">
        <f t="shared" si="6"/>
        <v>0</v>
      </c>
      <c r="H111" s="78" t="e">
        <f t="shared" si="7"/>
        <v>#DIV/0!</v>
      </c>
      <c r="I111" s="266"/>
      <c r="J111" s="266"/>
      <c r="K111" s="266"/>
      <c r="L111" s="266"/>
      <c r="M111" s="266"/>
      <c r="N111" s="266"/>
    </row>
    <row r="112" spans="1:14" s="4" customFormat="1" ht="20.100000000000001" customHeight="1">
      <c r="A112" s="7" t="s">
        <v>141</v>
      </c>
      <c r="B112" s="8">
        <v>1400</v>
      </c>
      <c r="C112" s="55">
        <v>26229</v>
      </c>
      <c r="D112" s="55">
        <v>32417</v>
      </c>
      <c r="E112" s="55">
        <v>22124</v>
      </c>
      <c r="F112" s="55">
        <f t="shared" ref="F112:F119" si="8">D112</f>
        <v>32417</v>
      </c>
      <c r="G112" s="55">
        <f t="shared" si="6"/>
        <v>10293</v>
      </c>
      <c r="H112" s="78">
        <f t="shared" si="7"/>
        <v>146.52413668414391</v>
      </c>
      <c r="I112" s="249"/>
      <c r="J112" s="249"/>
      <c r="K112" s="249"/>
      <c r="L112" s="249"/>
      <c r="M112" s="249"/>
      <c r="N112" s="249"/>
    </row>
    <row r="113" spans="1:14" s="4" customFormat="1" ht="20.100000000000001" customHeight="1">
      <c r="A113" s="7" t="s">
        <v>142</v>
      </c>
      <c r="B113" s="25">
        <v>1401</v>
      </c>
      <c r="C113" s="55">
        <v>9009.6</v>
      </c>
      <c r="D113" s="55">
        <v>8889</v>
      </c>
      <c r="E113" s="55">
        <v>3509</v>
      </c>
      <c r="F113" s="55">
        <f t="shared" si="8"/>
        <v>8889</v>
      </c>
      <c r="G113" s="55">
        <f t="shared" si="6"/>
        <v>5380</v>
      </c>
      <c r="H113" s="78">
        <f t="shared" si="7"/>
        <v>253.32003419777715</v>
      </c>
      <c r="I113" s="260"/>
      <c r="J113" s="260"/>
      <c r="K113" s="260"/>
      <c r="L113" s="260"/>
      <c r="M113" s="260"/>
      <c r="N113" s="260"/>
    </row>
    <row r="114" spans="1:14" s="4" customFormat="1" ht="20.100000000000001" customHeight="1">
      <c r="A114" s="7" t="s">
        <v>22</v>
      </c>
      <c r="B114" s="25">
        <v>1402</v>
      </c>
      <c r="C114" s="55">
        <v>17219.400000000001</v>
      </c>
      <c r="D114" s="55">
        <v>23528</v>
      </c>
      <c r="E114" s="55">
        <v>18615.2</v>
      </c>
      <c r="F114" s="55">
        <f t="shared" si="8"/>
        <v>23528</v>
      </c>
      <c r="G114" s="55">
        <f t="shared" si="6"/>
        <v>4912.7999999999993</v>
      </c>
      <c r="H114" s="78">
        <f t="shared" si="7"/>
        <v>126.39133611242426</v>
      </c>
      <c r="I114" s="260"/>
      <c r="J114" s="260"/>
      <c r="K114" s="260"/>
      <c r="L114" s="260"/>
      <c r="M114" s="260"/>
      <c r="N114" s="260"/>
    </row>
    <row r="115" spans="1:14" s="4" customFormat="1" ht="20.100000000000001" customHeight="1">
      <c r="A115" s="7" t="s">
        <v>5</v>
      </c>
      <c r="B115" s="13">
        <v>1410</v>
      </c>
      <c r="C115" s="55">
        <v>17555</v>
      </c>
      <c r="D115" s="55">
        <v>22029</v>
      </c>
      <c r="E115" s="55">
        <v>20421.2</v>
      </c>
      <c r="F115" s="55">
        <f t="shared" si="8"/>
        <v>22029</v>
      </c>
      <c r="G115" s="55">
        <f t="shared" si="6"/>
        <v>1607.7999999999993</v>
      </c>
      <c r="H115" s="78">
        <f t="shared" si="7"/>
        <v>107.87319060584097</v>
      </c>
      <c r="I115" s="249"/>
      <c r="J115" s="249"/>
      <c r="K115" s="249"/>
      <c r="L115" s="249"/>
      <c r="M115" s="249"/>
      <c r="N115" s="249"/>
    </row>
    <row r="116" spans="1:14" s="4" customFormat="1" ht="20.100000000000001" customHeight="1">
      <c r="A116" s="7" t="s">
        <v>6</v>
      </c>
      <c r="B116" s="13">
        <v>1420</v>
      </c>
      <c r="C116" s="55">
        <v>3832</v>
      </c>
      <c r="D116" s="55">
        <v>5300</v>
      </c>
      <c r="E116" s="55">
        <v>4492.6000000000004</v>
      </c>
      <c r="F116" s="55">
        <f t="shared" si="8"/>
        <v>5300</v>
      </c>
      <c r="G116" s="55">
        <f t="shared" si="6"/>
        <v>807.39999999999964</v>
      </c>
      <c r="H116" s="78">
        <f t="shared" si="7"/>
        <v>117.97177580910829</v>
      </c>
      <c r="I116" s="249"/>
      <c r="J116" s="249"/>
      <c r="K116" s="249"/>
      <c r="L116" s="249"/>
      <c r="M116" s="249"/>
      <c r="N116" s="249"/>
    </row>
    <row r="117" spans="1:14" s="4" customFormat="1" ht="20.100000000000001" customHeight="1">
      <c r="A117" s="7" t="s">
        <v>7</v>
      </c>
      <c r="B117" s="13">
        <v>1430</v>
      </c>
      <c r="C117" s="55">
        <v>4381</v>
      </c>
      <c r="D117" s="55">
        <v>4953</v>
      </c>
      <c r="E117" s="55">
        <v>2962.3</v>
      </c>
      <c r="F117" s="55">
        <f t="shared" si="8"/>
        <v>4953</v>
      </c>
      <c r="G117" s="55">
        <f t="shared" si="6"/>
        <v>1990.6999999999998</v>
      </c>
      <c r="H117" s="78">
        <f t="shared" si="7"/>
        <v>167.20116125983188</v>
      </c>
      <c r="I117" s="249"/>
      <c r="J117" s="249"/>
      <c r="K117" s="249"/>
      <c r="L117" s="249"/>
      <c r="M117" s="249"/>
      <c r="N117" s="249"/>
    </row>
    <row r="118" spans="1:14" s="4" customFormat="1" ht="20.100000000000001" customHeight="1">
      <c r="A118" s="7" t="s">
        <v>23</v>
      </c>
      <c r="B118" s="13">
        <v>1440</v>
      </c>
      <c r="C118" s="55">
        <v>1643</v>
      </c>
      <c r="D118" s="55">
        <v>2471</v>
      </c>
      <c r="E118" s="55">
        <v>1932.5</v>
      </c>
      <c r="F118" s="55">
        <f t="shared" si="8"/>
        <v>2471</v>
      </c>
      <c r="G118" s="55">
        <f t="shared" si="6"/>
        <v>538.5</v>
      </c>
      <c r="H118" s="78">
        <f t="shared" si="7"/>
        <v>127.86545924967658</v>
      </c>
      <c r="I118" s="249"/>
      <c r="J118" s="249"/>
      <c r="K118" s="249"/>
      <c r="L118" s="249"/>
      <c r="M118" s="249"/>
      <c r="N118" s="249"/>
    </row>
    <row r="119" spans="1:14" s="4" customFormat="1">
      <c r="A119" s="9" t="s">
        <v>41</v>
      </c>
      <c r="B119" s="33">
        <v>1450</v>
      </c>
      <c r="C119" s="60">
        <f>C112+C115+C116+C117+C118</f>
        <v>53640</v>
      </c>
      <c r="D119" s="60">
        <f>D112+D115+D116+D117+D118</f>
        <v>67170</v>
      </c>
      <c r="E119" s="60">
        <f>SUM(E112,E115:E118)</f>
        <v>51932.6</v>
      </c>
      <c r="F119" s="60">
        <f t="shared" si="8"/>
        <v>67170</v>
      </c>
      <c r="G119" s="55">
        <f t="shared" si="6"/>
        <v>15237.400000000001</v>
      </c>
      <c r="H119" s="78">
        <f t="shared" si="7"/>
        <v>129.34072239787727</v>
      </c>
      <c r="I119" s="248"/>
      <c r="J119" s="248"/>
      <c r="K119" s="248"/>
      <c r="L119" s="248"/>
      <c r="M119" s="248"/>
      <c r="N119" s="248"/>
    </row>
    <row r="120" spans="1:14" s="4" customFormat="1">
      <c r="A120" s="37"/>
      <c r="B120" s="42"/>
      <c r="C120" s="42"/>
      <c r="D120" s="42"/>
      <c r="E120" s="42"/>
      <c r="F120" s="42"/>
      <c r="G120" s="42"/>
      <c r="H120" s="42"/>
      <c r="I120" s="42"/>
    </row>
    <row r="121" spans="1:14" s="4" customFormat="1">
      <c r="A121" s="37"/>
      <c r="B121" s="42"/>
      <c r="C121" s="42"/>
      <c r="D121" s="42"/>
      <c r="E121" s="42"/>
      <c r="F121" s="42"/>
      <c r="G121" s="42"/>
      <c r="H121" s="42"/>
      <c r="I121" s="42"/>
    </row>
    <row r="122" spans="1:14">
      <c r="A122" s="20"/>
    </row>
    <row r="123" spans="1:14" ht="27.75" customHeight="1">
      <c r="A123" s="37" t="s">
        <v>415</v>
      </c>
      <c r="B123" s="1"/>
      <c r="C123" s="265" t="s">
        <v>436</v>
      </c>
      <c r="D123" s="265"/>
      <c r="E123" s="48"/>
      <c r="F123" s="222" t="s">
        <v>407</v>
      </c>
      <c r="G123" s="234"/>
      <c r="H123" s="234"/>
      <c r="I123" s="2"/>
    </row>
    <row r="124" spans="1:14">
      <c r="A124" s="19" t="s">
        <v>437</v>
      </c>
      <c r="B124" s="2"/>
      <c r="C124" s="264" t="s">
        <v>148</v>
      </c>
      <c r="D124" s="264"/>
      <c r="E124" s="2"/>
      <c r="F124" s="234" t="s">
        <v>337</v>
      </c>
      <c r="G124" s="234"/>
      <c r="H124" s="234"/>
      <c r="I124" s="2"/>
    </row>
    <row r="125" spans="1:14">
      <c r="A125" s="20"/>
    </row>
    <row r="126" spans="1:14">
      <c r="A126" s="20"/>
    </row>
    <row r="127" spans="1:14">
      <c r="A127" s="20"/>
    </row>
    <row r="128" spans="1:14">
      <c r="A128" s="20"/>
    </row>
    <row r="129" spans="1:9">
      <c r="A129" s="20"/>
    </row>
    <row r="130" spans="1:9">
      <c r="A130" s="20"/>
    </row>
    <row r="131" spans="1:9">
      <c r="A131" s="20"/>
    </row>
    <row r="132" spans="1:9">
      <c r="A132" s="20"/>
    </row>
    <row r="133" spans="1:9">
      <c r="A133" s="20"/>
    </row>
    <row r="134" spans="1:9">
      <c r="A134" s="20"/>
    </row>
    <row r="135" spans="1:9">
      <c r="A135" s="20"/>
    </row>
    <row r="136" spans="1:9">
      <c r="A136" s="20"/>
    </row>
    <row r="137" spans="1:9">
      <c r="A137" s="20"/>
      <c r="B137" s="2"/>
      <c r="C137" s="2"/>
      <c r="D137" s="2"/>
      <c r="E137" s="2"/>
      <c r="F137" s="2"/>
      <c r="G137" s="2"/>
      <c r="H137" s="2"/>
      <c r="I137" s="2"/>
    </row>
    <row r="138" spans="1:9">
      <c r="A138" s="20"/>
      <c r="B138" s="2"/>
      <c r="C138" s="2"/>
      <c r="D138" s="2"/>
      <c r="E138" s="2"/>
      <c r="F138" s="2"/>
      <c r="G138" s="2"/>
      <c r="H138" s="2"/>
      <c r="I138" s="2"/>
    </row>
    <row r="139" spans="1:9">
      <c r="A139" s="20"/>
      <c r="B139" s="2"/>
      <c r="C139" s="2"/>
      <c r="D139" s="2"/>
      <c r="E139" s="2"/>
      <c r="F139" s="2"/>
      <c r="G139" s="2"/>
      <c r="H139" s="2"/>
      <c r="I139" s="2"/>
    </row>
    <row r="140" spans="1:9">
      <c r="A140" s="20"/>
      <c r="B140" s="2"/>
      <c r="C140" s="2"/>
      <c r="D140" s="2"/>
      <c r="E140" s="2"/>
      <c r="F140" s="2"/>
      <c r="G140" s="2"/>
      <c r="H140" s="2"/>
      <c r="I140" s="2"/>
    </row>
    <row r="141" spans="1:9">
      <c r="A141" s="20"/>
      <c r="B141" s="2"/>
      <c r="C141" s="2"/>
      <c r="D141" s="2"/>
      <c r="E141" s="2"/>
      <c r="F141" s="2"/>
      <c r="G141" s="2"/>
      <c r="H141" s="2"/>
      <c r="I141" s="2"/>
    </row>
    <row r="142" spans="1:9">
      <c r="A142" s="20"/>
      <c r="B142" s="2"/>
      <c r="C142" s="2"/>
      <c r="D142" s="2"/>
      <c r="E142" s="2"/>
      <c r="F142" s="2"/>
      <c r="G142" s="2"/>
      <c r="H142" s="2"/>
      <c r="I142" s="2"/>
    </row>
    <row r="143" spans="1:9">
      <c r="A143" s="20"/>
      <c r="B143" s="2"/>
      <c r="C143" s="2"/>
      <c r="D143" s="2"/>
      <c r="E143" s="2"/>
      <c r="F143" s="2"/>
      <c r="G143" s="2"/>
      <c r="H143" s="2"/>
      <c r="I143" s="2"/>
    </row>
    <row r="144" spans="1:9">
      <c r="A144" s="20"/>
      <c r="B144" s="2"/>
      <c r="C144" s="2"/>
      <c r="D144" s="2"/>
      <c r="E144" s="2"/>
      <c r="F144" s="2"/>
      <c r="G144" s="2"/>
      <c r="H144" s="2"/>
      <c r="I144" s="2"/>
    </row>
    <row r="145" spans="1:9">
      <c r="A145" s="20"/>
      <c r="B145" s="2"/>
      <c r="C145" s="2"/>
      <c r="D145" s="2"/>
      <c r="E145" s="2"/>
      <c r="F145" s="2"/>
      <c r="G145" s="2"/>
      <c r="H145" s="2"/>
      <c r="I145" s="2"/>
    </row>
    <row r="146" spans="1:9">
      <c r="A146" s="20"/>
      <c r="B146" s="2"/>
      <c r="C146" s="2"/>
      <c r="D146" s="2"/>
      <c r="E146" s="2"/>
      <c r="F146" s="2"/>
      <c r="G146" s="2"/>
      <c r="H146" s="2"/>
      <c r="I146" s="2"/>
    </row>
    <row r="147" spans="1:9">
      <c r="A147" s="20"/>
      <c r="B147" s="2"/>
      <c r="C147" s="2"/>
      <c r="D147" s="2"/>
      <c r="E147" s="2"/>
      <c r="F147" s="2"/>
      <c r="G147" s="2"/>
      <c r="H147" s="2"/>
      <c r="I147" s="2"/>
    </row>
    <row r="148" spans="1:9">
      <c r="A148" s="20"/>
      <c r="B148" s="2"/>
      <c r="C148" s="2"/>
      <c r="D148" s="2"/>
      <c r="E148" s="2"/>
      <c r="F148" s="2"/>
      <c r="G148" s="2"/>
      <c r="H148" s="2"/>
      <c r="I148" s="2"/>
    </row>
    <row r="149" spans="1:9">
      <c r="A149" s="20"/>
      <c r="B149" s="2"/>
      <c r="C149" s="2"/>
      <c r="D149" s="2"/>
      <c r="E149" s="2"/>
      <c r="F149" s="2"/>
      <c r="G149" s="2"/>
      <c r="H149" s="2"/>
      <c r="I149" s="2"/>
    </row>
    <row r="150" spans="1:9">
      <c r="A150" s="20"/>
      <c r="B150" s="2"/>
      <c r="C150" s="2"/>
      <c r="D150" s="2"/>
      <c r="E150" s="2"/>
      <c r="F150" s="2"/>
      <c r="G150" s="2"/>
      <c r="H150" s="2"/>
      <c r="I150" s="2"/>
    </row>
    <row r="151" spans="1:9">
      <c r="A151" s="20"/>
      <c r="B151" s="2"/>
      <c r="C151" s="2"/>
      <c r="D151" s="2"/>
      <c r="E151" s="2"/>
      <c r="F151" s="2"/>
      <c r="G151" s="2"/>
      <c r="H151" s="2"/>
      <c r="I151" s="2"/>
    </row>
    <row r="152" spans="1:9">
      <c r="A152" s="20"/>
      <c r="B152" s="2"/>
      <c r="C152" s="2"/>
      <c r="D152" s="2"/>
      <c r="E152" s="2"/>
      <c r="F152" s="2"/>
      <c r="G152" s="2"/>
      <c r="H152" s="2"/>
      <c r="I152" s="2"/>
    </row>
    <row r="153" spans="1:9">
      <c r="A153" s="20"/>
      <c r="B153" s="2"/>
      <c r="C153" s="2"/>
      <c r="D153" s="2"/>
      <c r="E153" s="2"/>
      <c r="F153" s="2"/>
      <c r="G153" s="2"/>
      <c r="H153" s="2"/>
      <c r="I153" s="2"/>
    </row>
    <row r="154" spans="1:9">
      <c r="A154" s="20"/>
      <c r="B154" s="2"/>
      <c r="C154" s="2"/>
      <c r="D154" s="2"/>
      <c r="E154" s="2"/>
      <c r="F154" s="2"/>
      <c r="G154" s="2"/>
      <c r="H154" s="2"/>
      <c r="I154" s="2"/>
    </row>
    <row r="155" spans="1:9">
      <c r="A155" s="20"/>
      <c r="B155" s="2"/>
      <c r="C155" s="2"/>
      <c r="D155" s="2"/>
      <c r="E155" s="2"/>
      <c r="F155" s="2"/>
      <c r="G155" s="2"/>
      <c r="H155" s="2"/>
      <c r="I155" s="2"/>
    </row>
    <row r="156" spans="1:9">
      <c r="A156" s="20"/>
      <c r="B156" s="2"/>
      <c r="C156" s="2"/>
      <c r="D156" s="2"/>
      <c r="E156" s="2"/>
      <c r="F156" s="2"/>
      <c r="G156" s="2"/>
      <c r="H156" s="2"/>
      <c r="I156" s="2"/>
    </row>
    <row r="157" spans="1:9">
      <c r="A157" s="20"/>
      <c r="B157" s="2"/>
      <c r="C157" s="2"/>
      <c r="D157" s="2"/>
      <c r="E157" s="2"/>
      <c r="F157" s="2"/>
      <c r="G157" s="2"/>
      <c r="H157" s="2"/>
      <c r="I157" s="2"/>
    </row>
    <row r="158" spans="1:9">
      <c r="A158" s="20"/>
      <c r="B158" s="2"/>
      <c r="C158" s="2"/>
      <c r="D158" s="2"/>
      <c r="E158" s="2"/>
      <c r="F158" s="2"/>
      <c r="G158" s="2"/>
      <c r="H158" s="2"/>
      <c r="I158" s="2"/>
    </row>
    <row r="159" spans="1:9">
      <c r="A159" s="20"/>
      <c r="B159" s="2"/>
      <c r="C159" s="2"/>
      <c r="D159" s="2"/>
      <c r="E159" s="2"/>
      <c r="F159" s="2"/>
      <c r="G159" s="2"/>
      <c r="H159" s="2"/>
      <c r="I159" s="2"/>
    </row>
    <row r="160" spans="1:9">
      <c r="A160" s="20"/>
      <c r="B160" s="2"/>
      <c r="C160" s="2"/>
      <c r="D160" s="2"/>
      <c r="E160" s="2"/>
      <c r="F160" s="2"/>
      <c r="G160" s="2"/>
      <c r="H160" s="2"/>
      <c r="I160" s="2"/>
    </row>
    <row r="161" spans="1:9">
      <c r="A161" s="20"/>
      <c r="B161" s="2"/>
      <c r="C161" s="2"/>
      <c r="D161" s="2"/>
      <c r="E161" s="2"/>
      <c r="F161" s="2"/>
      <c r="G161" s="2"/>
      <c r="H161" s="2"/>
      <c r="I161" s="2"/>
    </row>
    <row r="162" spans="1:9">
      <c r="A162" s="20"/>
      <c r="B162" s="2"/>
      <c r="C162" s="2"/>
      <c r="D162" s="2"/>
      <c r="E162" s="2"/>
      <c r="F162" s="2"/>
      <c r="G162" s="2"/>
      <c r="H162" s="2"/>
      <c r="I162" s="2"/>
    </row>
    <row r="163" spans="1:9">
      <c r="A163" s="20"/>
      <c r="B163" s="2"/>
      <c r="C163" s="2"/>
      <c r="D163" s="2"/>
      <c r="E163" s="2"/>
      <c r="F163" s="2"/>
      <c r="G163" s="2"/>
      <c r="H163" s="2"/>
      <c r="I163" s="2"/>
    </row>
    <row r="164" spans="1:9">
      <c r="A164" s="20"/>
      <c r="B164" s="2"/>
      <c r="C164" s="2"/>
      <c r="D164" s="2"/>
      <c r="E164" s="2"/>
      <c r="F164" s="2"/>
      <c r="G164" s="2"/>
      <c r="H164" s="2"/>
      <c r="I164" s="2"/>
    </row>
    <row r="165" spans="1:9">
      <c r="A165" s="20"/>
      <c r="B165" s="2"/>
      <c r="C165" s="2"/>
      <c r="D165" s="2"/>
      <c r="E165" s="2"/>
      <c r="F165" s="2"/>
      <c r="G165" s="2"/>
      <c r="H165" s="2"/>
      <c r="I165" s="2"/>
    </row>
    <row r="166" spans="1:9">
      <c r="A166" s="20"/>
      <c r="B166" s="2"/>
      <c r="C166" s="2"/>
      <c r="D166" s="2"/>
      <c r="E166" s="2"/>
      <c r="F166" s="2"/>
      <c r="G166" s="2"/>
      <c r="H166" s="2"/>
      <c r="I166" s="2"/>
    </row>
    <row r="167" spans="1:9">
      <c r="A167" s="20"/>
      <c r="B167" s="2"/>
      <c r="C167" s="2"/>
      <c r="D167" s="2"/>
      <c r="E167" s="2"/>
      <c r="F167" s="2"/>
      <c r="G167" s="2"/>
      <c r="H167" s="2"/>
      <c r="I167" s="2"/>
    </row>
    <row r="168" spans="1:9">
      <c r="A168" s="20"/>
      <c r="B168" s="2"/>
      <c r="C168" s="2"/>
      <c r="D168" s="2"/>
      <c r="E168" s="2"/>
      <c r="F168" s="2"/>
      <c r="G168" s="2"/>
      <c r="H168" s="2"/>
      <c r="I168" s="2"/>
    </row>
    <row r="169" spans="1:9">
      <c r="A169" s="20"/>
      <c r="B169" s="2"/>
      <c r="C169" s="2"/>
      <c r="D169" s="2"/>
      <c r="E169" s="2"/>
      <c r="F169" s="2"/>
      <c r="G169" s="2"/>
      <c r="H169" s="2"/>
      <c r="I169" s="2"/>
    </row>
    <row r="170" spans="1:9">
      <c r="A170" s="20"/>
      <c r="B170" s="2"/>
      <c r="C170" s="2"/>
      <c r="D170" s="2"/>
      <c r="E170" s="2"/>
      <c r="F170" s="2"/>
      <c r="G170" s="2"/>
      <c r="H170" s="2"/>
      <c r="I170" s="2"/>
    </row>
    <row r="171" spans="1:9">
      <c r="A171" s="20"/>
      <c r="B171" s="2"/>
      <c r="C171" s="2"/>
      <c r="D171" s="2"/>
      <c r="E171" s="2"/>
      <c r="F171" s="2"/>
      <c r="G171" s="2"/>
      <c r="H171" s="2"/>
      <c r="I171" s="2"/>
    </row>
    <row r="172" spans="1:9">
      <c r="A172" s="20"/>
      <c r="B172" s="2"/>
      <c r="C172" s="2"/>
      <c r="D172" s="2"/>
      <c r="E172" s="2"/>
      <c r="F172" s="2"/>
      <c r="G172" s="2"/>
      <c r="H172" s="2"/>
      <c r="I172" s="2"/>
    </row>
    <row r="173" spans="1:9">
      <c r="A173" s="20"/>
      <c r="B173" s="2"/>
      <c r="C173" s="2"/>
      <c r="D173" s="2"/>
      <c r="E173" s="2"/>
      <c r="F173" s="2"/>
      <c r="G173" s="2"/>
      <c r="H173" s="2"/>
      <c r="I173" s="2"/>
    </row>
    <row r="174" spans="1:9">
      <c r="A174" s="20"/>
      <c r="B174" s="2"/>
      <c r="C174" s="2"/>
      <c r="D174" s="2"/>
      <c r="E174" s="2"/>
      <c r="F174" s="2"/>
      <c r="G174" s="2"/>
      <c r="H174" s="2"/>
      <c r="I174" s="2"/>
    </row>
    <row r="175" spans="1:9">
      <c r="A175" s="20"/>
      <c r="B175" s="2"/>
      <c r="C175" s="2"/>
      <c r="D175" s="2"/>
      <c r="E175" s="2"/>
      <c r="F175" s="2"/>
      <c r="G175" s="2"/>
      <c r="H175" s="2"/>
      <c r="I175" s="2"/>
    </row>
    <row r="176" spans="1:9">
      <c r="A176" s="20"/>
      <c r="B176" s="2"/>
      <c r="C176" s="2"/>
      <c r="D176" s="2"/>
      <c r="E176" s="2"/>
      <c r="F176" s="2"/>
      <c r="G176" s="2"/>
      <c r="H176" s="2"/>
      <c r="I176" s="2"/>
    </row>
    <row r="177" spans="1:9">
      <c r="A177" s="20"/>
      <c r="B177" s="2"/>
      <c r="C177" s="2"/>
      <c r="D177" s="2"/>
      <c r="E177" s="2"/>
      <c r="F177" s="2"/>
      <c r="G177" s="2"/>
      <c r="H177" s="2"/>
      <c r="I177" s="2"/>
    </row>
    <row r="178" spans="1:9">
      <c r="A178" s="20"/>
      <c r="B178" s="2"/>
      <c r="C178" s="2"/>
      <c r="D178" s="2"/>
      <c r="E178" s="2"/>
      <c r="F178" s="2"/>
      <c r="G178" s="2"/>
      <c r="H178" s="2"/>
      <c r="I178" s="2"/>
    </row>
    <row r="179" spans="1:9">
      <c r="A179" s="20"/>
      <c r="B179" s="2"/>
      <c r="C179" s="2"/>
      <c r="D179" s="2"/>
      <c r="E179" s="2"/>
      <c r="F179" s="2"/>
      <c r="G179" s="2"/>
      <c r="H179" s="2"/>
      <c r="I179" s="2"/>
    </row>
    <row r="180" spans="1:9">
      <c r="A180" s="20"/>
      <c r="B180" s="2"/>
      <c r="C180" s="2"/>
      <c r="D180" s="2"/>
      <c r="E180" s="2"/>
      <c r="F180" s="2"/>
      <c r="G180" s="2"/>
      <c r="H180" s="2"/>
      <c r="I180" s="2"/>
    </row>
    <row r="181" spans="1:9">
      <c r="A181" s="20"/>
      <c r="B181" s="2"/>
      <c r="C181" s="2"/>
      <c r="D181" s="2"/>
      <c r="E181" s="2"/>
      <c r="F181" s="2"/>
      <c r="G181" s="2"/>
      <c r="H181" s="2"/>
      <c r="I181" s="2"/>
    </row>
    <row r="182" spans="1:9">
      <c r="A182" s="20"/>
      <c r="B182" s="2"/>
      <c r="C182" s="2"/>
      <c r="D182" s="2"/>
      <c r="E182" s="2"/>
      <c r="F182" s="2"/>
      <c r="G182" s="2"/>
      <c r="H182" s="2"/>
      <c r="I182" s="2"/>
    </row>
    <row r="183" spans="1:9">
      <c r="A183" s="34"/>
      <c r="B183" s="2"/>
      <c r="C183" s="2"/>
      <c r="D183" s="2"/>
      <c r="E183" s="2"/>
      <c r="F183" s="2"/>
      <c r="G183" s="2"/>
      <c r="H183" s="2"/>
      <c r="I183" s="2"/>
    </row>
    <row r="184" spans="1:9">
      <c r="A184" s="34"/>
      <c r="B184" s="2"/>
      <c r="C184" s="2"/>
      <c r="D184" s="2"/>
      <c r="E184" s="2"/>
      <c r="F184" s="2"/>
      <c r="G184" s="2"/>
      <c r="H184" s="2"/>
      <c r="I184" s="2"/>
    </row>
    <row r="185" spans="1:9">
      <c r="A185" s="34"/>
      <c r="B185" s="2"/>
      <c r="C185" s="2"/>
      <c r="D185" s="2"/>
      <c r="E185" s="2"/>
      <c r="F185" s="2"/>
      <c r="G185" s="2"/>
      <c r="H185" s="2"/>
      <c r="I185" s="2"/>
    </row>
    <row r="186" spans="1:9">
      <c r="A186" s="34"/>
      <c r="B186" s="2"/>
      <c r="C186" s="2"/>
      <c r="D186" s="2"/>
      <c r="E186" s="2"/>
      <c r="F186" s="2"/>
      <c r="G186" s="2"/>
      <c r="H186" s="2"/>
      <c r="I186" s="2"/>
    </row>
    <row r="187" spans="1:9">
      <c r="A187" s="34"/>
      <c r="B187" s="2"/>
      <c r="C187" s="2"/>
      <c r="D187" s="2"/>
      <c r="E187" s="2"/>
      <c r="F187" s="2"/>
      <c r="G187" s="2"/>
      <c r="H187" s="2"/>
      <c r="I187" s="2"/>
    </row>
    <row r="188" spans="1:9">
      <c r="A188" s="34"/>
      <c r="B188" s="2"/>
      <c r="C188" s="2"/>
      <c r="D188" s="2"/>
      <c r="E188" s="2"/>
      <c r="F188" s="2"/>
      <c r="G188" s="2"/>
      <c r="H188" s="2"/>
      <c r="I188" s="2"/>
    </row>
    <row r="189" spans="1:9">
      <c r="A189" s="34"/>
      <c r="B189" s="2"/>
      <c r="C189" s="2"/>
      <c r="D189" s="2"/>
      <c r="E189" s="2"/>
      <c r="F189" s="2"/>
      <c r="G189" s="2"/>
      <c r="H189" s="2"/>
      <c r="I189" s="2"/>
    </row>
    <row r="190" spans="1:9">
      <c r="A190" s="34"/>
      <c r="B190" s="2"/>
      <c r="C190" s="2"/>
      <c r="D190" s="2"/>
      <c r="E190" s="2"/>
      <c r="F190" s="2"/>
      <c r="G190" s="2"/>
      <c r="H190" s="2"/>
      <c r="I190" s="2"/>
    </row>
    <row r="191" spans="1:9">
      <c r="A191" s="34"/>
      <c r="B191" s="2"/>
      <c r="C191" s="2"/>
      <c r="D191" s="2"/>
      <c r="E191" s="2"/>
      <c r="F191" s="2"/>
      <c r="G191" s="2"/>
      <c r="H191" s="2"/>
      <c r="I191" s="2"/>
    </row>
    <row r="192" spans="1:9">
      <c r="A192" s="34"/>
      <c r="B192" s="2"/>
      <c r="C192" s="2"/>
      <c r="D192" s="2"/>
      <c r="E192" s="2"/>
      <c r="F192" s="2"/>
      <c r="G192" s="2"/>
      <c r="H192" s="2"/>
      <c r="I192" s="2"/>
    </row>
    <row r="193" spans="1:9">
      <c r="A193" s="34"/>
      <c r="B193" s="2"/>
      <c r="C193" s="2"/>
      <c r="D193" s="2"/>
      <c r="E193" s="2"/>
      <c r="F193" s="2"/>
      <c r="G193" s="2"/>
      <c r="H193" s="2"/>
      <c r="I193" s="2"/>
    </row>
    <row r="194" spans="1:9">
      <c r="A194" s="34"/>
      <c r="B194" s="2"/>
      <c r="C194" s="2"/>
      <c r="D194" s="2"/>
      <c r="E194" s="2"/>
      <c r="F194" s="2"/>
      <c r="G194" s="2"/>
      <c r="H194" s="2"/>
      <c r="I194" s="2"/>
    </row>
    <row r="195" spans="1:9">
      <c r="A195" s="34"/>
      <c r="B195" s="2"/>
      <c r="C195" s="2"/>
      <c r="D195" s="2"/>
      <c r="E195" s="2"/>
      <c r="F195" s="2"/>
      <c r="G195" s="2"/>
      <c r="H195" s="2"/>
      <c r="I195" s="2"/>
    </row>
    <row r="196" spans="1:9">
      <c r="A196" s="34"/>
      <c r="B196" s="2"/>
      <c r="C196" s="2"/>
      <c r="D196" s="2"/>
      <c r="E196" s="2"/>
      <c r="F196" s="2"/>
      <c r="G196" s="2"/>
      <c r="H196" s="2"/>
      <c r="I196" s="2"/>
    </row>
    <row r="197" spans="1:9">
      <c r="A197" s="34"/>
      <c r="B197" s="2"/>
      <c r="C197" s="2"/>
      <c r="D197" s="2"/>
      <c r="E197" s="2"/>
      <c r="F197" s="2"/>
      <c r="G197" s="2"/>
      <c r="H197" s="2"/>
      <c r="I197" s="2"/>
    </row>
    <row r="198" spans="1:9">
      <c r="A198" s="34"/>
      <c r="B198" s="2"/>
      <c r="C198" s="2"/>
      <c r="D198" s="2"/>
      <c r="E198" s="2"/>
      <c r="F198" s="2"/>
      <c r="G198" s="2"/>
      <c r="H198" s="2"/>
      <c r="I198" s="2"/>
    </row>
    <row r="199" spans="1:9">
      <c r="A199" s="34"/>
      <c r="B199" s="2"/>
      <c r="C199" s="2"/>
      <c r="D199" s="2"/>
      <c r="E199" s="2"/>
      <c r="F199" s="2"/>
      <c r="G199" s="2"/>
      <c r="H199" s="2"/>
      <c r="I199" s="2"/>
    </row>
    <row r="200" spans="1:9">
      <c r="A200" s="34"/>
      <c r="B200" s="2"/>
      <c r="C200" s="2"/>
      <c r="D200" s="2"/>
      <c r="E200" s="2"/>
      <c r="F200" s="2"/>
      <c r="G200" s="2"/>
      <c r="H200" s="2"/>
      <c r="I200" s="2"/>
    </row>
    <row r="201" spans="1:9">
      <c r="A201" s="34"/>
      <c r="B201" s="2"/>
      <c r="C201" s="2"/>
      <c r="D201" s="2"/>
      <c r="E201" s="2"/>
      <c r="F201" s="2"/>
      <c r="G201" s="2"/>
      <c r="H201" s="2"/>
      <c r="I201" s="2"/>
    </row>
    <row r="202" spans="1:9">
      <c r="A202" s="34"/>
      <c r="B202" s="2"/>
      <c r="C202" s="2"/>
      <c r="D202" s="2"/>
      <c r="E202" s="2"/>
      <c r="F202" s="2"/>
      <c r="G202" s="2"/>
      <c r="H202" s="2"/>
      <c r="I202" s="2"/>
    </row>
    <row r="203" spans="1:9">
      <c r="A203" s="34"/>
      <c r="B203" s="2"/>
      <c r="C203" s="2"/>
      <c r="D203" s="2"/>
      <c r="E203" s="2"/>
      <c r="F203" s="2"/>
      <c r="G203" s="2"/>
      <c r="H203" s="2"/>
      <c r="I203" s="2"/>
    </row>
    <row r="204" spans="1:9">
      <c r="A204" s="34"/>
      <c r="B204" s="2"/>
      <c r="C204" s="2"/>
      <c r="D204" s="2"/>
      <c r="E204" s="2"/>
      <c r="F204" s="2"/>
      <c r="G204" s="2"/>
      <c r="H204" s="2"/>
      <c r="I204" s="2"/>
    </row>
    <row r="205" spans="1:9">
      <c r="A205" s="34"/>
      <c r="B205" s="2"/>
      <c r="C205" s="2"/>
      <c r="D205" s="2"/>
      <c r="E205" s="2"/>
      <c r="F205" s="2"/>
      <c r="G205" s="2"/>
      <c r="H205" s="2"/>
      <c r="I205" s="2"/>
    </row>
    <row r="206" spans="1:9">
      <c r="A206" s="34"/>
      <c r="B206" s="2"/>
      <c r="C206" s="2"/>
      <c r="D206" s="2"/>
      <c r="E206" s="2"/>
      <c r="F206" s="2"/>
      <c r="G206" s="2"/>
      <c r="H206" s="2"/>
      <c r="I206" s="2"/>
    </row>
    <row r="207" spans="1:9">
      <c r="A207" s="34"/>
      <c r="B207" s="2"/>
      <c r="C207" s="2"/>
      <c r="D207" s="2"/>
      <c r="E207" s="2"/>
      <c r="F207" s="2"/>
      <c r="G207" s="2"/>
      <c r="H207" s="2"/>
      <c r="I207" s="2"/>
    </row>
    <row r="208" spans="1:9">
      <c r="A208" s="34"/>
      <c r="B208" s="2"/>
      <c r="C208" s="2"/>
      <c r="D208" s="2"/>
      <c r="E208" s="2"/>
      <c r="F208" s="2"/>
      <c r="G208" s="2"/>
      <c r="H208" s="2"/>
      <c r="I208" s="2"/>
    </row>
    <row r="209" spans="1:9">
      <c r="A209" s="34"/>
      <c r="B209" s="2"/>
      <c r="C209" s="2"/>
      <c r="D209" s="2"/>
      <c r="E209" s="2"/>
      <c r="F209" s="2"/>
      <c r="G209" s="2"/>
      <c r="H209" s="2"/>
      <c r="I209" s="2"/>
    </row>
    <row r="210" spans="1:9">
      <c r="A210" s="34"/>
      <c r="B210" s="2"/>
      <c r="C210" s="2"/>
      <c r="D210" s="2"/>
      <c r="E210" s="2"/>
      <c r="F210" s="2"/>
      <c r="G210" s="2"/>
      <c r="H210" s="2"/>
      <c r="I210" s="2"/>
    </row>
    <row r="211" spans="1:9">
      <c r="A211" s="34"/>
      <c r="B211" s="2"/>
      <c r="C211" s="2"/>
      <c r="D211" s="2"/>
      <c r="E211" s="2"/>
      <c r="F211" s="2"/>
      <c r="G211" s="2"/>
      <c r="H211" s="2"/>
      <c r="I211" s="2"/>
    </row>
    <row r="212" spans="1:9">
      <c r="A212" s="34"/>
      <c r="B212" s="2"/>
      <c r="C212" s="2"/>
      <c r="D212" s="2"/>
      <c r="E212" s="2"/>
      <c r="F212" s="2"/>
      <c r="G212" s="2"/>
      <c r="H212" s="2"/>
      <c r="I212" s="2"/>
    </row>
    <row r="213" spans="1:9">
      <c r="A213" s="34"/>
      <c r="B213" s="2"/>
      <c r="C213" s="2"/>
      <c r="D213" s="2"/>
      <c r="E213" s="2"/>
      <c r="F213" s="2"/>
      <c r="G213" s="2"/>
      <c r="H213" s="2"/>
      <c r="I213" s="2"/>
    </row>
    <row r="214" spans="1:9">
      <c r="A214" s="34"/>
      <c r="B214" s="2"/>
      <c r="C214" s="2"/>
      <c r="D214" s="2"/>
      <c r="E214" s="2"/>
      <c r="F214" s="2"/>
      <c r="G214" s="2"/>
      <c r="H214" s="2"/>
      <c r="I214" s="2"/>
    </row>
    <row r="215" spans="1:9">
      <c r="A215" s="34"/>
      <c r="B215" s="2"/>
      <c r="C215" s="2"/>
      <c r="D215" s="2"/>
      <c r="E215" s="2"/>
      <c r="F215" s="2"/>
      <c r="G215" s="2"/>
      <c r="H215" s="2"/>
      <c r="I215" s="2"/>
    </row>
    <row r="216" spans="1:9">
      <c r="A216" s="34"/>
      <c r="B216" s="2"/>
      <c r="C216" s="2"/>
      <c r="D216" s="2"/>
      <c r="E216" s="2"/>
      <c r="F216" s="2"/>
      <c r="G216" s="2"/>
      <c r="H216" s="2"/>
      <c r="I216" s="2"/>
    </row>
    <row r="217" spans="1:9">
      <c r="A217" s="34"/>
      <c r="B217" s="2"/>
      <c r="C217" s="2"/>
      <c r="D217" s="2"/>
      <c r="E217" s="2"/>
      <c r="F217" s="2"/>
      <c r="G217" s="2"/>
      <c r="H217" s="2"/>
      <c r="I217" s="2"/>
    </row>
    <row r="218" spans="1:9">
      <c r="A218" s="34"/>
      <c r="B218" s="2"/>
      <c r="C218" s="2"/>
      <c r="D218" s="2"/>
      <c r="E218" s="2"/>
      <c r="F218" s="2"/>
      <c r="G218" s="2"/>
      <c r="H218" s="2"/>
      <c r="I218" s="2"/>
    </row>
    <row r="219" spans="1:9">
      <c r="A219" s="34"/>
      <c r="B219" s="2"/>
      <c r="C219" s="2"/>
      <c r="D219" s="2"/>
      <c r="E219" s="2"/>
      <c r="F219" s="2"/>
      <c r="G219" s="2"/>
      <c r="H219" s="2"/>
      <c r="I219" s="2"/>
    </row>
    <row r="220" spans="1:9">
      <c r="A220" s="34"/>
      <c r="B220" s="2"/>
      <c r="C220" s="2"/>
      <c r="D220" s="2"/>
      <c r="E220" s="2"/>
      <c r="F220" s="2"/>
      <c r="G220" s="2"/>
      <c r="H220" s="2"/>
      <c r="I220" s="2"/>
    </row>
    <row r="221" spans="1:9">
      <c r="A221" s="34"/>
      <c r="B221" s="2"/>
      <c r="C221" s="2"/>
      <c r="D221" s="2"/>
      <c r="E221" s="2"/>
      <c r="F221" s="2"/>
      <c r="G221" s="2"/>
      <c r="H221" s="2"/>
      <c r="I221" s="2"/>
    </row>
    <row r="222" spans="1:9">
      <c r="A222" s="34"/>
      <c r="B222" s="2"/>
      <c r="C222" s="2"/>
      <c r="D222" s="2"/>
      <c r="E222" s="2"/>
      <c r="F222" s="2"/>
      <c r="G222" s="2"/>
      <c r="H222" s="2"/>
      <c r="I222" s="2"/>
    </row>
    <row r="223" spans="1:9">
      <c r="A223" s="34"/>
      <c r="B223" s="2"/>
      <c r="C223" s="2"/>
      <c r="D223" s="2"/>
      <c r="E223" s="2"/>
      <c r="F223" s="2"/>
      <c r="G223" s="2"/>
      <c r="H223" s="2"/>
      <c r="I223" s="2"/>
    </row>
    <row r="224" spans="1:9">
      <c r="A224" s="34"/>
      <c r="B224" s="2"/>
      <c r="C224" s="2"/>
      <c r="D224" s="2"/>
      <c r="E224" s="2"/>
      <c r="F224" s="2"/>
      <c r="G224" s="2"/>
      <c r="H224" s="2"/>
      <c r="I224" s="2"/>
    </row>
    <row r="225" spans="1:9">
      <c r="A225" s="34"/>
      <c r="B225" s="2"/>
      <c r="C225" s="2"/>
      <c r="D225" s="2"/>
      <c r="E225" s="2"/>
      <c r="F225" s="2"/>
      <c r="G225" s="2"/>
      <c r="H225" s="2"/>
      <c r="I225" s="2"/>
    </row>
    <row r="226" spans="1:9">
      <c r="A226" s="34"/>
      <c r="B226" s="2"/>
      <c r="C226" s="2"/>
      <c r="D226" s="2"/>
      <c r="E226" s="2"/>
      <c r="F226" s="2"/>
      <c r="G226" s="2"/>
      <c r="H226" s="2"/>
      <c r="I226" s="2"/>
    </row>
    <row r="227" spans="1:9">
      <c r="A227" s="34"/>
      <c r="B227" s="2"/>
      <c r="C227" s="2"/>
      <c r="D227" s="2"/>
      <c r="E227" s="2"/>
      <c r="F227" s="2"/>
      <c r="G227" s="2"/>
      <c r="H227" s="2"/>
      <c r="I227" s="2"/>
    </row>
    <row r="228" spans="1:9">
      <c r="A228" s="34"/>
      <c r="B228" s="2"/>
      <c r="C228" s="2"/>
      <c r="D228" s="2"/>
      <c r="E228" s="2"/>
      <c r="F228" s="2"/>
      <c r="G228" s="2"/>
      <c r="H228" s="2"/>
      <c r="I228" s="2"/>
    </row>
    <row r="229" spans="1:9">
      <c r="A229" s="34"/>
      <c r="B229" s="2"/>
      <c r="C229" s="2"/>
      <c r="D229" s="2"/>
      <c r="E229" s="2"/>
      <c r="F229" s="2"/>
      <c r="G229" s="2"/>
      <c r="H229" s="2"/>
      <c r="I229" s="2"/>
    </row>
    <row r="230" spans="1:9">
      <c r="A230" s="34"/>
      <c r="B230" s="2"/>
      <c r="C230" s="2"/>
      <c r="D230" s="2"/>
      <c r="E230" s="2"/>
      <c r="F230" s="2"/>
      <c r="G230" s="2"/>
      <c r="H230" s="2"/>
      <c r="I230" s="2"/>
    </row>
    <row r="231" spans="1:9">
      <c r="A231" s="34"/>
      <c r="B231" s="2"/>
      <c r="C231" s="2"/>
      <c r="D231" s="2"/>
      <c r="E231" s="2"/>
      <c r="F231" s="2"/>
      <c r="G231" s="2"/>
      <c r="H231" s="2"/>
      <c r="I231" s="2"/>
    </row>
    <row r="232" spans="1:9">
      <c r="A232" s="34"/>
      <c r="B232" s="2"/>
      <c r="C232" s="2"/>
      <c r="D232" s="2"/>
      <c r="E232" s="2"/>
      <c r="F232" s="2"/>
      <c r="G232" s="2"/>
      <c r="H232" s="2"/>
      <c r="I232" s="2"/>
    </row>
    <row r="233" spans="1:9">
      <c r="A233" s="34"/>
      <c r="B233" s="2"/>
      <c r="C233" s="2"/>
      <c r="D233" s="2"/>
      <c r="E233" s="2"/>
      <c r="F233" s="2"/>
      <c r="G233" s="2"/>
      <c r="H233" s="2"/>
      <c r="I233" s="2"/>
    </row>
    <row r="234" spans="1:9">
      <c r="A234" s="34"/>
      <c r="B234" s="2"/>
      <c r="C234" s="2"/>
      <c r="D234" s="2"/>
      <c r="E234" s="2"/>
      <c r="F234" s="2"/>
      <c r="G234" s="2"/>
      <c r="H234" s="2"/>
      <c r="I234" s="2"/>
    </row>
    <row r="235" spans="1:9">
      <c r="A235" s="34"/>
      <c r="B235" s="2"/>
      <c r="C235" s="2"/>
      <c r="D235" s="2"/>
      <c r="E235" s="2"/>
      <c r="F235" s="2"/>
      <c r="G235" s="2"/>
      <c r="H235" s="2"/>
      <c r="I235" s="2"/>
    </row>
    <row r="236" spans="1:9">
      <c r="A236" s="34"/>
      <c r="B236" s="2"/>
      <c r="C236" s="2"/>
      <c r="D236" s="2"/>
      <c r="E236" s="2"/>
      <c r="F236" s="2"/>
      <c r="G236" s="2"/>
      <c r="H236" s="2"/>
      <c r="I236" s="2"/>
    </row>
    <row r="237" spans="1:9">
      <c r="A237" s="34"/>
      <c r="B237" s="2"/>
      <c r="C237" s="2"/>
      <c r="D237" s="2"/>
      <c r="E237" s="2"/>
      <c r="F237" s="2"/>
      <c r="G237" s="2"/>
      <c r="H237" s="2"/>
      <c r="I237" s="2"/>
    </row>
    <row r="238" spans="1:9">
      <c r="A238" s="34"/>
      <c r="B238" s="2"/>
      <c r="C238" s="2"/>
      <c r="D238" s="2"/>
      <c r="E238" s="2"/>
      <c r="F238" s="2"/>
      <c r="G238" s="2"/>
      <c r="H238" s="2"/>
      <c r="I238" s="2"/>
    </row>
    <row r="239" spans="1:9">
      <c r="A239" s="34"/>
      <c r="B239" s="2"/>
      <c r="C239" s="2"/>
      <c r="D239" s="2"/>
      <c r="E239" s="2"/>
      <c r="F239" s="2"/>
      <c r="G239" s="2"/>
      <c r="H239" s="2"/>
      <c r="I239" s="2"/>
    </row>
    <row r="240" spans="1:9">
      <c r="A240" s="34"/>
      <c r="B240" s="2"/>
      <c r="C240" s="2"/>
      <c r="D240" s="2"/>
      <c r="E240" s="2"/>
      <c r="F240" s="2"/>
      <c r="G240" s="2"/>
      <c r="H240" s="2"/>
      <c r="I240" s="2"/>
    </row>
    <row r="241" spans="1:9">
      <c r="A241" s="34"/>
      <c r="B241" s="2"/>
      <c r="C241" s="2"/>
      <c r="D241" s="2"/>
      <c r="E241" s="2"/>
      <c r="F241" s="2"/>
      <c r="G241" s="2"/>
      <c r="H241" s="2"/>
      <c r="I241" s="2"/>
    </row>
    <row r="242" spans="1:9">
      <c r="A242" s="34"/>
      <c r="B242" s="2"/>
      <c r="C242" s="2"/>
      <c r="D242" s="2"/>
      <c r="E242" s="2"/>
      <c r="F242" s="2"/>
      <c r="G242" s="2"/>
      <c r="H242" s="2"/>
      <c r="I242" s="2"/>
    </row>
    <row r="243" spans="1:9">
      <c r="A243" s="34"/>
      <c r="B243" s="2"/>
      <c r="C243" s="2"/>
      <c r="D243" s="2"/>
      <c r="E243" s="2"/>
      <c r="F243" s="2"/>
      <c r="G243" s="2"/>
      <c r="H243" s="2"/>
      <c r="I243" s="2"/>
    </row>
    <row r="244" spans="1:9">
      <c r="A244" s="34"/>
      <c r="B244" s="2"/>
      <c r="C244" s="2"/>
      <c r="D244" s="2"/>
      <c r="E244" s="2"/>
      <c r="F244" s="2"/>
      <c r="G244" s="2"/>
      <c r="H244" s="2"/>
      <c r="I244" s="2"/>
    </row>
    <row r="245" spans="1:9">
      <c r="A245" s="34"/>
      <c r="B245" s="2"/>
      <c r="C245" s="2"/>
      <c r="D245" s="2"/>
      <c r="E245" s="2"/>
      <c r="F245" s="2"/>
      <c r="G245" s="2"/>
      <c r="H245" s="2"/>
      <c r="I245" s="2"/>
    </row>
    <row r="246" spans="1:9">
      <c r="A246" s="34"/>
      <c r="B246" s="2"/>
      <c r="C246" s="2"/>
      <c r="D246" s="2"/>
      <c r="E246" s="2"/>
      <c r="F246" s="2"/>
      <c r="G246" s="2"/>
      <c r="H246" s="2"/>
      <c r="I246" s="2"/>
    </row>
    <row r="247" spans="1:9">
      <c r="A247" s="34"/>
      <c r="B247" s="2"/>
      <c r="C247" s="2"/>
      <c r="D247" s="2"/>
      <c r="E247" s="2"/>
      <c r="F247" s="2"/>
      <c r="G247" s="2"/>
      <c r="H247" s="2"/>
      <c r="I247" s="2"/>
    </row>
    <row r="248" spans="1:9">
      <c r="A248" s="34"/>
      <c r="B248" s="2"/>
      <c r="C248" s="2"/>
      <c r="D248" s="2"/>
      <c r="E248" s="2"/>
      <c r="F248" s="2"/>
      <c r="G248" s="2"/>
      <c r="H248" s="2"/>
      <c r="I248" s="2"/>
    </row>
    <row r="249" spans="1:9">
      <c r="A249" s="34"/>
      <c r="B249" s="2"/>
      <c r="C249" s="2"/>
      <c r="D249" s="2"/>
      <c r="E249" s="2"/>
      <c r="F249" s="2"/>
      <c r="G249" s="2"/>
      <c r="H249" s="2"/>
      <c r="I249" s="2"/>
    </row>
    <row r="250" spans="1:9">
      <c r="A250" s="34"/>
      <c r="B250" s="2"/>
      <c r="C250" s="2"/>
      <c r="D250" s="2"/>
      <c r="E250" s="2"/>
      <c r="F250" s="2"/>
      <c r="G250" s="2"/>
      <c r="H250" s="2"/>
      <c r="I250" s="2"/>
    </row>
    <row r="251" spans="1:9">
      <c r="A251" s="34"/>
      <c r="B251" s="2"/>
      <c r="C251" s="2"/>
      <c r="D251" s="2"/>
      <c r="E251" s="2"/>
      <c r="F251" s="2"/>
      <c r="G251" s="2"/>
      <c r="H251" s="2"/>
      <c r="I251" s="2"/>
    </row>
    <row r="252" spans="1:9">
      <c r="A252" s="34"/>
      <c r="B252" s="2"/>
      <c r="C252" s="2"/>
      <c r="D252" s="2"/>
      <c r="E252" s="2"/>
      <c r="F252" s="2"/>
      <c r="G252" s="2"/>
      <c r="H252" s="2"/>
      <c r="I252" s="2"/>
    </row>
    <row r="253" spans="1:9">
      <c r="A253" s="34"/>
      <c r="B253" s="2"/>
      <c r="C253" s="2"/>
      <c r="D253" s="2"/>
      <c r="E253" s="2"/>
      <c r="F253" s="2"/>
      <c r="G253" s="2"/>
      <c r="H253" s="2"/>
      <c r="I253" s="2"/>
    </row>
    <row r="254" spans="1:9">
      <c r="A254" s="34"/>
      <c r="B254" s="2"/>
      <c r="C254" s="2"/>
      <c r="D254" s="2"/>
      <c r="E254" s="2"/>
      <c r="F254" s="2"/>
      <c r="G254" s="2"/>
      <c r="H254" s="2"/>
      <c r="I254" s="2"/>
    </row>
    <row r="255" spans="1:9">
      <c r="A255" s="34"/>
      <c r="B255" s="2"/>
      <c r="C255" s="2"/>
      <c r="D255" s="2"/>
      <c r="E255" s="2"/>
      <c r="F255" s="2"/>
      <c r="G255" s="2"/>
      <c r="H255" s="2"/>
      <c r="I255" s="2"/>
    </row>
    <row r="256" spans="1:9">
      <c r="A256" s="34"/>
      <c r="B256" s="2"/>
      <c r="C256" s="2"/>
      <c r="D256" s="2"/>
      <c r="E256" s="2"/>
      <c r="F256" s="2"/>
      <c r="G256" s="2"/>
      <c r="H256" s="2"/>
      <c r="I256" s="2"/>
    </row>
    <row r="257" spans="1:9">
      <c r="A257" s="34"/>
      <c r="B257" s="2"/>
      <c r="C257" s="2"/>
      <c r="D257" s="2"/>
      <c r="E257" s="2"/>
      <c r="F257" s="2"/>
      <c r="G257" s="2"/>
      <c r="H257" s="2"/>
      <c r="I257" s="2"/>
    </row>
    <row r="258" spans="1:9">
      <c r="A258" s="34"/>
      <c r="B258" s="2"/>
      <c r="C258" s="2"/>
      <c r="D258" s="2"/>
      <c r="E258" s="2"/>
      <c r="F258" s="2"/>
      <c r="G258" s="2"/>
      <c r="H258" s="2"/>
      <c r="I258" s="2"/>
    </row>
    <row r="259" spans="1:9">
      <c r="A259" s="34"/>
      <c r="B259" s="2"/>
      <c r="C259" s="2"/>
      <c r="D259" s="2"/>
      <c r="E259" s="2"/>
      <c r="F259" s="2"/>
      <c r="G259" s="2"/>
      <c r="H259" s="2"/>
      <c r="I259" s="2"/>
    </row>
    <row r="260" spans="1:9">
      <c r="A260" s="34"/>
      <c r="B260" s="2"/>
      <c r="C260" s="2"/>
      <c r="D260" s="2"/>
      <c r="E260" s="2"/>
      <c r="F260" s="2"/>
      <c r="G260" s="2"/>
      <c r="H260" s="2"/>
      <c r="I260" s="2"/>
    </row>
    <row r="261" spans="1:9">
      <c r="A261" s="34"/>
      <c r="B261" s="2"/>
      <c r="C261" s="2"/>
      <c r="D261" s="2"/>
      <c r="E261" s="2"/>
      <c r="F261" s="2"/>
      <c r="G261" s="2"/>
      <c r="H261" s="2"/>
      <c r="I261" s="2"/>
    </row>
    <row r="262" spans="1:9">
      <c r="A262" s="34"/>
      <c r="B262" s="2"/>
      <c r="C262" s="2"/>
      <c r="D262" s="2"/>
      <c r="E262" s="2"/>
      <c r="F262" s="2"/>
      <c r="G262" s="2"/>
      <c r="H262" s="2"/>
      <c r="I262" s="2"/>
    </row>
    <row r="263" spans="1:9">
      <c r="A263" s="34"/>
      <c r="B263" s="2"/>
      <c r="C263" s="2"/>
      <c r="D263" s="2"/>
      <c r="E263" s="2"/>
      <c r="F263" s="2"/>
      <c r="G263" s="2"/>
      <c r="H263" s="2"/>
      <c r="I263" s="2"/>
    </row>
    <row r="264" spans="1:9">
      <c r="A264" s="34"/>
      <c r="B264" s="2"/>
      <c r="C264" s="2"/>
      <c r="D264" s="2"/>
      <c r="E264" s="2"/>
      <c r="F264" s="2"/>
      <c r="G264" s="2"/>
      <c r="H264" s="2"/>
      <c r="I264" s="2"/>
    </row>
    <row r="265" spans="1:9">
      <c r="A265" s="34"/>
      <c r="B265" s="2"/>
      <c r="C265" s="2"/>
      <c r="D265" s="2"/>
      <c r="E265" s="2"/>
      <c r="F265" s="2"/>
      <c r="G265" s="2"/>
      <c r="H265" s="2"/>
      <c r="I265" s="2"/>
    </row>
    <row r="266" spans="1:9">
      <c r="A266" s="34"/>
      <c r="B266" s="2"/>
      <c r="C266" s="2"/>
      <c r="D266" s="2"/>
      <c r="E266" s="2"/>
      <c r="F266" s="2"/>
      <c r="G266" s="2"/>
      <c r="H266" s="2"/>
      <c r="I266" s="2"/>
    </row>
    <row r="267" spans="1:9">
      <c r="A267" s="34"/>
      <c r="B267" s="2"/>
      <c r="C267" s="2"/>
      <c r="D267" s="2"/>
      <c r="E267" s="2"/>
      <c r="F267" s="2"/>
      <c r="G267" s="2"/>
      <c r="H267" s="2"/>
      <c r="I267" s="2"/>
    </row>
    <row r="268" spans="1:9">
      <c r="A268" s="34"/>
      <c r="B268" s="2"/>
      <c r="C268" s="2"/>
      <c r="D268" s="2"/>
      <c r="E268" s="2"/>
      <c r="F268" s="2"/>
      <c r="G268" s="2"/>
      <c r="H268" s="2"/>
      <c r="I268" s="2"/>
    </row>
    <row r="269" spans="1:9">
      <c r="A269" s="34"/>
      <c r="B269" s="2"/>
      <c r="C269" s="2"/>
      <c r="D269" s="2"/>
      <c r="E269" s="2"/>
      <c r="F269" s="2"/>
      <c r="G269" s="2"/>
      <c r="H269" s="2"/>
      <c r="I269" s="2"/>
    </row>
    <row r="270" spans="1:9">
      <c r="A270" s="34"/>
      <c r="B270" s="2"/>
      <c r="C270" s="2"/>
      <c r="D270" s="2"/>
      <c r="E270" s="2"/>
      <c r="F270" s="2"/>
      <c r="G270" s="2"/>
      <c r="H270" s="2"/>
      <c r="I270" s="2"/>
    </row>
    <row r="271" spans="1:9">
      <c r="A271" s="34"/>
      <c r="B271" s="2"/>
      <c r="C271" s="2"/>
      <c r="D271" s="2"/>
      <c r="E271" s="2"/>
      <c r="F271" s="2"/>
      <c r="G271" s="2"/>
      <c r="H271" s="2"/>
      <c r="I271" s="2"/>
    </row>
    <row r="272" spans="1:9">
      <c r="A272" s="34"/>
      <c r="B272" s="2"/>
      <c r="C272" s="2"/>
      <c r="D272" s="2"/>
      <c r="E272" s="2"/>
      <c r="F272" s="2"/>
      <c r="G272" s="2"/>
      <c r="H272" s="2"/>
      <c r="I272" s="2"/>
    </row>
    <row r="273" spans="1:9">
      <c r="A273" s="34"/>
      <c r="B273" s="2"/>
      <c r="C273" s="2"/>
      <c r="D273" s="2"/>
      <c r="E273" s="2"/>
      <c r="F273" s="2"/>
      <c r="G273" s="2"/>
      <c r="H273" s="2"/>
      <c r="I273" s="2"/>
    </row>
    <row r="274" spans="1:9">
      <c r="A274" s="34"/>
      <c r="B274" s="2"/>
      <c r="C274" s="2"/>
      <c r="D274" s="2"/>
      <c r="E274" s="2"/>
      <c r="F274" s="2"/>
      <c r="G274" s="2"/>
      <c r="H274" s="2"/>
      <c r="I274" s="2"/>
    </row>
    <row r="275" spans="1:9">
      <c r="A275" s="34"/>
      <c r="B275" s="2"/>
      <c r="C275" s="2"/>
      <c r="D275" s="2"/>
      <c r="E275" s="2"/>
      <c r="F275" s="2"/>
      <c r="G275" s="2"/>
      <c r="H275" s="2"/>
      <c r="I275" s="2"/>
    </row>
    <row r="276" spans="1:9">
      <c r="A276" s="34"/>
      <c r="B276" s="2"/>
      <c r="C276" s="2"/>
      <c r="D276" s="2"/>
      <c r="E276" s="2"/>
      <c r="F276" s="2"/>
      <c r="G276" s="2"/>
      <c r="H276" s="2"/>
      <c r="I276" s="2"/>
    </row>
    <row r="277" spans="1:9">
      <c r="A277" s="34"/>
      <c r="B277" s="2"/>
      <c r="C277" s="2"/>
      <c r="D277" s="2"/>
      <c r="E277" s="2"/>
      <c r="F277" s="2"/>
      <c r="G277" s="2"/>
      <c r="H277" s="2"/>
      <c r="I277" s="2"/>
    </row>
    <row r="278" spans="1:9">
      <c r="A278" s="34"/>
      <c r="B278" s="2"/>
      <c r="C278" s="2"/>
      <c r="D278" s="2"/>
      <c r="E278" s="2"/>
      <c r="F278" s="2"/>
      <c r="G278" s="2"/>
      <c r="H278" s="2"/>
      <c r="I278" s="2"/>
    </row>
    <row r="279" spans="1:9">
      <c r="A279" s="34"/>
      <c r="B279" s="2"/>
      <c r="C279" s="2"/>
      <c r="D279" s="2"/>
      <c r="E279" s="2"/>
      <c r="F279" s="2"/>
      <c r="G279" s="2"/>
      <c r="H279" s="2"/>
      <c r="I279" s="2"/>
    </row>
    <row r="280" spans="1:9">
      <c r="A280" s="34"/>
      <c r="B280" s="2"/>
      <c r="C280" s="2"/>
      <c r="D280" s="2"/>
      <c r="E280" s="2"/>
      <c r="F280" s="2"/>
      <c r="G280" s="2"/>
      <c r="H280" s="2"/>
      <c r="I280" s="2"/>
    </row>
    <row r="281" spans="1:9">
      <c r="A281" s="34"/>
      <c r="B281" s="2"/>
      <c r="C281" s="2"/>
      <c r="D281" s="2"/>
      <c r="E281" s="2"/>
      <c r="F281" s="2"/>
      <c r="G281" s="2"/>
      <c r="H281" s="2"/>
      <c r="I281" s="2"/>
    </row>
    <row r="282" spans="1:9">
      <c r="A282" s="34"/>
      <c r="B282" s="2"/>
      <c r="C282" s="2"/>
      <c r="D282" s="2"/>
      <c r="E282" s="2"/>
      <c r="F282" s="2"/>
      <c r="G282" s="2"/>
      <c r="H282" s="2"/>
      <c r="I282" s="2"/>
    </row>
    <row r="283" spans="1:9">
      <c r="A283" s="34"/>
      <c r="B283" s="2"/>
      <c r="C283" s="2"/>
      <c r="D283" s="2"/>
      <c r="E283" s="2"/>
      <c r="F283" s="2"/>
      <c r="G283" s="2"/>
      <c r="H283" s="2"/>
      <c r="I283" s="2"/>
    </row>
    <row r="284" spans="1:9">
      <c r="A284" s="34"/>
      <c r="B284" s="2"/>
      <c r="C284" s="2"/>
      <c r="D284" s="2"/>
      <c r="E284" s="2"/>
      <c r="F284" s="2"/>
      <c r="G284" s="2"/>
      <c r="H284" s="2"/>
      <c r="I284" s="2"/>
    </row>
    <row r="285" spans="1:9">
      <c r="A285" s="34"/>
      <c r="B285" s="2"/>
      <c r="C285" s="2"/>
      <c r="D285" s="2"/>
      <c r="E285" s="2"/>
      <c r="F285" s="2"/>
      <c r="G285" s="2"/>
      <c r="H285" s="2"/>
      <c r="I285" s="2"/>
    </row>
    <row r="286" spans="1:9">
      <c r="A286" s="34"/>
      <c r="B286" s="2"/>
      <c r="C286" s="2"/>
      <c r="D286" s="2"/>
      <c r="E286" s="2"/>
      <c r="F286" s="2"/>
      <c r="G286" s="2"/>
      <c r="H286" s="2"/>
      <c r="I286" s="2"/>
    </row>
    <row r="287" spans="1:9">
      <c r="A287" s="34"/>
      <c r="B287" s="2"/>
      <c r="C287" s="2"/>
      <c r="D287" s="2"/>
      <c r="E287" s="2"/>
      <c r="F287" s="2"/>
      <c r="G287" s="2"/>
      <c r="H287" s="2"/>
      <c r="I287" s="2"/>
    </row>
    <row r="288" spans="1:9">
      <c r="A288" s="34"/>
      <c r="B288" s="2"/>
      <c r="C288" s="2"/>
      <c r="D288" s="2"/>
      <c r="E288" s="2"/>
      <c r="F288" s="2"/>
      <c r="G288" s="2"/>
      <c r="H288" s="2"/>
      <c r="I288" s="2"/>
    </row>
    <row r="289" spans="1:9">
      <c r="A289" s="34"/>
      <c r="B289" s="2"/>
      <c r="C289" s="2"/>
      <c r="D289" s="2"/>
      <c r="E289" s="2"/>
      <c r="F289" s="2"/>
      <c r="G289" s="2"/>
      <c r="H289" s="2"/>
      <c r="I289" s="2"/>
    </row>
    <row r="290" spans="1:9">
      <c r="A290" s="34"/>
      <c r="B290" s="2"/>
      <c r="C290" s="2"/>
      <c r="D290" s="2"/>
      <c r="E290" s="2"/>
      <c r="F290" s="2"/>
      <c r="G290" s="2"/>
      <c r="H290" s="2"/>
      <c r="I290" s="2"/>
    </row>
    <row r="291" spans="1:9">
      <c r="A291" s="34"/>
      <c r="B291" s="2"/>
      <c r="C291" s="2"/>
      <c r="D291" s="2"/>
      <c r="E291" s="2"/>
      <c r="F291" s="2"/>
      <c r="G291" s="2"/>
      <c r="H291" s="2"/>
      <c r="I291" s="2"/>
    </row>
    <row r="292" spans="1:9">
      <c r="A292" s="34"/>
      <c r="B292" s="2"/>
      <c r="C292" s="2"/>
      <c r="D292" s="2"/>
      <c r="E292" s="2"/>
      <c r="F292" s="2"/>
      <c r="G292" s="2"/>
      <c r="H292" s="2"/>
      <c r="I292" s="2"/>
    </row>
    <row r="293" spans="1:9">
      <c r="A293" s="34"/>
      <c r="B293" s="2"/>
      <c r="C293" s="2"/>
      <c r="D293" s="2"/>
      <c r="E293" s="2"/>
      <c r="F293" s="2"/>
      <c r="G293" s="2"/>
      <c r="H293" s="2"/>
      <c r="I293" s="2"/>
    </row>
    <row r="294" spans="1:9">
      <c r="A294" s="34"/>
      <c r="B294" s="2"/>
      <c r="C294" s="2"/>
      <c r="D294" s="2"/>
      <c r="E294" s="2"/>
      <c r="F294" s="2"/>
      <c r="G294" s="2"/>
      <c r="H294" s="2"/>
      <c r="I294" s="2"/>
    </row>
    <row r="295" spans="1:9">
      <c r="A295" s="34"/>
      <c r="B295" s="2"/>
      <c r="C295" s="2"/>
      <c r="D295" s="2"/>
      <c r="E295" s="2"/>
      <c r="F295" s="2"/>
      <c r="G295" s="2"/>
      <c r="H295" s="2"/>
      <c r="I295" s="2"/>
    </row>
    <row r="296" spans="1:9">
      <c r="A296" s="34"/>
      <c r="B296" s="2"/>
      <c r="C296" s="2"/>
      <c r="D296" s="2"/>
      <c r="E296" s="2"/>
      <c r="F296" s="2"/>
      <c r="G296" s="2"/>
      <c r="H296" s="2"/>
      <c r="I296" s="2"/>
    </row>
    <row r="297" spans="1:9">
      <c r="A297" s="34"/>
      <c r="B297" s="2"/>
      <c r="C297" s="2"/>
      <c r="D297" s="2"/>
      <c r="E297" s="2"/>
      <c r="F297" s="2"/>
      <c r="G297" s="2"/>
      <c r="H297" s="2"/>
      <c r="I297" s="2"/>
    </row>
    <row r="298" spans="1:9">
      <c r="A298" s="34"/>
      <c r="B298" s="2"/>
      <c r="C298" s="2"/>
      <c r="D298" s="2"/>
      <c r="E298" s="2"/>
      <c r="F298" s="2"/>
      <c r="G298" s="2"/>
      <c r="H298" s="2"/>
      <c r="I298" s="2"/>
    </row>
    <row r="299" spans="1:9">
      <c r="A299" s="34"/>
      <c r="B299" s="2"/>
      <c r="C299" s="2"/>
      <c r="D299" s="2"/>
      <c r="E299" s="2"/>
      <c r="F299" s="2"/>
      <c r="G299" s="2"/>
      <c r="H299" s="2"/>
      <c r="I299" s="2"/>
    </row>
    <row r="300" spans="1:9">
      <c r="A300" s="34"/>
      <c r="B300" s="2"/>
      <c r="C300" s="2"/>
      <c r="D300" s="2"/>
      <c r="E300" s="2"/>
      <c r="F300" s="2"/>
      <c r="G300" s="2"/>
      <c r="H300" s="2"/>
      <c r="I300" s="2"/>
    </row>
    <row r="301" spans="1:9">
      <c r="A301" s="34"/>
      <c r="B301" s="2"/>
      <c r="C301" s="2"/>
      <c r="D301" s="2"/>
      <c r="E301" s="2"/>
      <c r="F301" s="2"/>
      <c r="G301" s="2"/>
      <c r="H301" s="2"/>
      <c r="I301" s="2"/>
    </row>
    <row r="302" spans="1:9">
      <c r="A302" s="34"/>
      <c r="B302" s="2"/>
      <c r="C302" s="2"/>
      <c r="D302" s="2"/>
      <c r="E302" s="2"/>
      <c r="F302" s="2"/>
      <c r="G302" s="2"/>
      <c r="H302" s="2"/>
      <c r="I302" s="2"/>
    </row>
    <row r="303" spans="1:9">
      <c r="A303" s="34"/>
      <c r="B303" s="2"/>
      <c r="C303" s="2"/>
      <c r="D303" s="2"/>
      <c r="E303" s="2"/>
      <c r="F303" s="2"/>
      <c r="G303" s="2"/>
      <c r="H303" s="2"/>
      <c r="I303" s="2"/>
    </row>
    <row r="304" spans="1:9">
      <c r="A304" s="34"/>
      <c r="B304" s="2"/>
      <c r="C304" s="2"/>
      <c r="D304" s="2"/>
      <c r="E304" s="2"/>
      <c r="F304" s="2"/>
      <c r="G304" s="2"/>
      <c r="H304" s="2"/>
      <c r="I304" s="2"/>
    </row>
    <row r="305" spans="1:9">
      <c r="A305" s="34"/>
      <c r="B305" s="2"/>
      <c r="C305" s="2"/>
      <c r="D305" s="2"/>
      <c r="E305" s="2"/>
      <c r="F305" s="2"/>
      <c r="G305" s="2"/>
      <c r="H305" s="2"/>
      <c r="I305" s="2"/>
    </row>
    <row r="306" spans="1:9">
      <c r="A306" s="34"/>
      <c r="B306" s="2"/>
      <c r="C306" s="2"/>
      <c r="D306" s="2"/>
      <c r="E306" s="2"/>
      <c r="F306" s="2"/>
      <c r="G306" s="2"/>
      <c r="H306" s="2"/>
      <c r="I306" s="2"/>
    </row>
    <row r="307" spans="1:9">
      <c r="A307" s="34"/>
      <c r="B307" s="2"/>
      <c r="C307" s="2"/>
      <c r="D307" s="2"/>
      <c r="E307" s="2"/>
      <c r="F307" s="2"/>
      <c r="G307" s="2"/>
      <c r="H307" s="2"/>
      <c r="I307" s="2"/>
    </row>
    <row r="308" spans="1:9">
      <c r="A308" s="34"/>
      <c r="B308" s="2"/>
      <c r="C308" s="2"/>
      <c r="D308" s="2"/>
      <c r="E308" s="2"/>
      <c r="F308" s="2"/>
      <c r="G308" s="2"/>
      <c r="H308" s="2"/>
      <c r="I308" s="2"/>
    </row>
    <row r="309" spans="1:9">
      <c r="A309" s="34"/>
      <c r="B309" s="2"/>
      <c r="C309" s="2"/>
      <c r="D309" s="2"/>
      <c r="E309" s="2"/>
      <c r="F309" s="2"/>
      <c r="G309" s="2"/>
      <c r="H309" s="2"/>
      <c r="I309" s="2"/>
    </row>
    <row r="310" spans="1:9">
      <c r="A310" s="34"/>
      <c r="B310" s="2"/>
      <c r="C310" s="2"/>
      <c r="D310" s="2"/>
      <c r="E310" s="2"/>
      <c r="F310" s="2"/>
      <c r="G310" s="2"/>
      <c r="H310" s="2"/>
      <c r="I310" s="2"/>
    </row>
    <row r="311" spans="1:9">
      <c r="A311" s="34"/>
      <c r="B311" s="2"/>
      <c r="C311" s="2"/>
      <c r="D311" s="2"/>
      <c r="E311" s="2"/>
      <c r="F311" s="2"/>
      <c r="G311" s="2"/>
      <c r="H311" s="2"/>
      <c r="I311" s="2"/>
    </row>
    <row r="312" spans="1:9">
      <c r="A312" s="34"/>
      <c r="B312" s="2"/>
      <c r="C312" s="2"/>
      <c r="D312" s="2"/>
      <c r="E312" s="2"/>
      <c r="F312" s="2"/>
      <c r="G312" s="2"/>
      <c r="H312" s="2"/>
      <c r="I312" s="2"/>
    </row>
    <row r="313" spans="1:9">
      <c r="A313" s="34"/>
      <c r="B313" s="2"/>
      <c r="C313" s="2"/>
      <c r="D313" s="2"/>
      <c r="E313" s="2"/>
      <c r="F313" s="2"/>
      <c r="G313" s="2"/>
      <c r="H313" s="2"/>
      <c r="I313" s="2"/>
    </row>
    <row r="314" spans="1:9">
      <c r="A314" s="34"/>
      <c r="B314" s="2"/>
      <c r="C314" s="2"/>
      <c r="D314" s="2"/>
      <c r="E314" s="2"/>
      <c r="F314" s="2"/>
      <c r="G314" s="2"/>
      <c r="H314" s="2"/>
      <c r="I314" s="2"/>
    </row>
    <row r="315" spans="1:9">
      <c r="A315" s="34"/>
      <c r="B315" s="2"/>
      <c r="C315" s="2"/>
      <c r="D315" s="2"/>
      <c r="E315" s="2"/>
      <c r="F315" s="2"/>
      <c r="G315" s="2"/>
      <c r="H315" s="2"/>
      <c r="I315" s="2"/>
    </row>
    <row r="316" spans="1:9">
      <c r="A316" s="34"/>
      <c r="B316" s="2"/>
      <c r="C316" s="2"/>
      <c r="D316" s="2"/>
      <c r="E316" s="2"/>
      <c r="F316" s="2"/>
      <c r="G316" s="2"/>
      <c r="H316" s="2"/>
      <c r="I316" s="2"/>
    </row>
    <row r="317" spans="1:9">
      <c r="A317" s="34"/>
      <c r="B317" s="2"/>
      <c r="C317" s="2"/>
      <c r="D317" s="2"/>
      <c r="E317" s="2"/>
      <c r="F317" s="2"/>
      <c r="G317" s="2"/>
      <c r="H317" s="2"/>
      <c r="I317" s="2"/>
    </row>
    <row r="318" spans="1:9">
      <c r="A318" s="34"/>
      <c r="B318" s="2"/>
      <c r="C318" s="2"/>
      <c r="D318" s="2"/>
      <c r="E318" s="2"/>
      <c r="F318" s="2"/>
      <c r="G318" s="2"/>
      <c r="H318" s="2"/>
      <c r="I318" s="2"/>
    </row>
    <row r="319" spans="1:9">
      <c r="A319" s="34"/>
      <c r="B319" s="2"/>
      <c r="C319" s="2"/>
      <c r="D319" s="2"/>
      <c r="E319" s="2"/>
      <c r="F319" s="2"/>
      <c r="G319" s="2"/>
      <c r="H319" s="2"/>
      <c r="I319" s="2"/>
    </row>
    <row r="320" spans="1:9">
      <c r="A320" s="34"/>
      <c r="B320" s="2"/>
      <c r="C320" s="2"/>
      <c r="D320" s="2"/>
      <c r="E320" s="2"/>
      <c r="F320" s="2"/>
      <c r="G320" s="2"/>
      <c r="H320" s="2"/>
      <c r="I320" s="2"/>
    </row>
    <row r="321" spans="1:9">
      <c r="A321" s="34"/>
      <c r="B321" s="2"/>
      <c r="C321" s="2"/>
      <c r="D321" s="2"/>
      <c r="E321" s="2"/>
      <c r="F321" s="2"/>
      <c r="G321" s="2"/>
      <c r="H321" s="2"/>
      <c r="I321" s="2"/>
    </row>
    <row r="322" spans="1:9">
      <c r="A322" s="34"/>
      <c r="B322" s="2"/>
      <c r="C322" s="2"/>
      <c r="D322" s="2"/>
      <c r="E322" s="2"/>
      <c r="F322" s="2"/>
      <c r="G322" s="2"/>
      <c r="H322" s="2"/>
      <c r="I322" s="2"/>
    </row>
    <row r="323" spans="1:9">
      <c r="A323" s="34"/>
      <c r="B323" s="2"/>
      <c r="C323" s="2"/>
      <c r="D323" s="2"/>
      <c r="E323" s="2"/>
      <c r="F323" s="2"/>
      <c r="G323" s="2"/>
      <c r="H323" s="2"/>
      <c r="I323" s="2"/>
    </row>
    <row r="324" spans="1:9">
      <c r="A324" s="34"/>
      <c r="B324" s="2"/>
      <c r="C324" s="2"/>
      <c r="D324" s="2"/>
      <c r="E324" s="2"/>
      <c r="F324" s="2"/>
      <c r="G324" s="2"/>
      <c r="H324" s="2"/>
      <c r="I324" s="2"/>
    </row>
    <row r="325" spans="1:9">
      <c r="A325" s="34"/>
      <c r="B325" s="2"/>
      <c r="C325" s="2"/>
      <c r="D325" s="2"/>
      <c r="E325" s="2"/>
      <c r="F325" s="2"/>
      <c r="G325" s="2"/>
      <c r="H325" s="2"/>
      <c r="I325" s="2"/>
    </row>
    <row r="326" spans="1:9">
      <c r="A326" s="34"/>
      <c r="B326" s="2"/>
      <c r="C326" s="2"/>
      <c r="D326" s="2"/>
      <c r="E326" s="2"/>
      <c r="F326" s="2"/>
      <c r="G326" s="2"/>
      <c r="H326" s="2"/>
      <c r="I326" s="2"/>
    </row>
    <row r="327" spans="1:9">
      <c r="A327" s="34"/>
      <c r="B327" s="2"/>
      <c r="C327" s="2"/>
      <c r="D327" s="2"/>
      <c r="E327" s="2"/>
      <c r="F327" s="2"/>
      <c r="G327" s="2"/>
      <c r="H327" s="2"/>
      <c r="I327" s="2"/>
    </row>
    <row r="328" spans="1:9">
      <c r="A328" s="34"/>
      <c r="B328" s="2"/>
      <c r="C328" s="2"/>
      <c r="D328" s="2"/>
      <c r="E328" s="2"/>
      <c r="F328" s="2"/>
      <c r="G328" s="2"/>
      <c r="H328" s="2"/>
      <c r="I328" s="2"/>
    </row>
    <row r="329" spans="1:9">
      <c r="A329" s="34"/>
      <c r="B329" s="2"/>
      <c r="C329" s="2"/>
      <c r="D329" s="2"/>
      <c r="E329" s="2"/>
      <c r="F329" s="2"/>
      <c r="G329" s="2"/>
      <c r="H329" s="2"/>
      <c r="I329" s="2"/>
    </row>
    <row r="330" spans="1:9">
      <c r="A330" s="34"/>
      <c r="B330" s="2"/>
      <c r="C330" s="2"/>
      <c r="D330" s="2"/>
      <c r="E330" s="2"/>
      <c r="F330" s="2"/>
      <c r="G330" s="2"/>
      <c r="H330" s="2"/>
      <c r="I330" s="2"/>
    </row>
    <row r="331" spans="1:9">
      <c r="A331" s="34"/>
      <c r="B331" s="2"/>
      <c r="C331" s="2"/>
      <c r="D331" s="2"/>
      <c r="E331" s="2"/>
      <c r="F331" s="2"/>
      <c r="G331" s="2"/>
      <c r="H331" s="2"/>
      <c r="I331" s="2"/>
    </row>
    <row r="332" spans="1:9">
      <c r="A332" s="34"/>
      <c r="B332" s="2"/>
      <c r="C332" s="2"/>
      <c r="D332" s="2"/>
      <c r="E332" s="2"/>
      <c r="F332" s="2"/>
      <c r="G332" s="2"/>
      <c r="H332" s="2"/>
      <c r="I332" s="2"/>
    </row>
    <row r="333" spans="1:9">
      <c r="A333" s="34"/>
      <c r="B333" s="2"/>
      <c r="C333" s="2"/>
      <c r="D333" s="2"/>
      <c r="E333" s="2"/>
      <c r="F333" s="2"/>
      <c r="G333" s="2"/>
      <c r="H333" s="2"/>
      <c r="I333" s="2"/>
    </row>
    <row r="334" spans="1:9">
      <c r="A334" s="34"/>
      <c r="B334" s="2"/>
      <c r="C334" s="2"/>
      <c r="D334" s="2"/>
      <c r="E334" s="2"/>
      <c r="F334" s="2"/>
      <c r="G334" s="2"/>
      <c r="H334" s="2"/>
      <c r="I334" s="2"/>
    </row>
    <row r="335" spans="1:9">
      <c r="A335" s="34"/>
      <c r="B335" s="2"/>
      <c r="C335" s="2"/>
      <c r="D335" s="2"/>
      <c r="E335" s="2"/>
      <c r="F335" s="2"/>
      <c r="G335" s="2"/>
      <c r="H335" s="2"/>
      <c r="I335" s="2"/>
    </row>
    <row r="336" spans="1:9">
      <c r="A336" s="34"/>
      <c r="B336" s="2"/>
      <c r="C336" s="2"/>
      <c r="D336" s="2"/>
      <c r="E336" s="2"/>
      <c r="F336" s="2"/>
      <c r="G336" s="2"/>
      <c r="H336" s="2"/>
      <c r="I336" s="2"/>
    </row>
    <row r="337" spans="1:9">
      <c r="A337" s="34"/>
      <c r="B337" s="2"/>
      <c r="C337" s="2"/>
      <c r="D337" s="2"/>
      <c r="E337" s="2"/>
      <c r="F337" s="2"/>
      <c r="G337" s="2"/>
      <c r="H337" s="2"/>
      <c r="I337" s="2"/>
    </row>
    <row r="338" spans="1:9">
      <c r="A338" s="34"/>
      <c r="B338" s="2"/>
      <c r="C338" s="2"/>
      <c r="D338" s="2"/>
      <c r="E338" s="2"/>
      <c r="F338" s="2"/>
      <c r="G338" s="2"/>
      <c r="H338" s="2"/>
      <c r="I338" s="2"/>
    </row>
    <row r="339" spans="1:9">
      <c r="A339" s="34"/>
      <c r="B339" s="2"/>
      <c r="C339" s="2"/>
      <c r="D339" s="2"/>
      <c r="E339" s="2"/>
      <c r="F339" s="2"/>
      <c r="G339" s="2"/>
      <c r="H339" s="2"/>
      <c r="I339" s="2"/>
    </row>
    <row r="340" spans="1:9">
      <c r="A340" s="34"/>
      <c r="B340" s="2"/>
      <c r="C340" s="2"/>
      <c r="D340" s="2"/>
      <c r="E340" s="2"/>
      <c r="F340" s="2"/>
      <c r="G340" s="2"/>
      <c r="H340" s="2"/>
      <c r="I340" s="2"/>
    </row>
    <row r="341" spans="1:9">
      <c r="A341" s="34"/>
      <c r="B341" s="2"/>
      <c r="C341" s="2"/>
      <c r="D341" s="2"/>
      <c r="E341" s="2"/>
      <c r="F341" s="2"/>
      <c r="G341" s="2"/>
      <c r="H341" s="2"/>
      <c r="I341" s="2"/>
    </row>
    <row r="342" spans="1:9">
      <c r="A342" s="34"/>
      <c r="B342" s="2"/>
      <c r="C342" s="2"/>
      <c r="D342" s="2"/>
      <c r="E342" s="2"/>
      <c r="F342" s="2"/>
      <c r="G342" s="2"/>
      <c r="H342" s="2"/>
      <c r="I342" s="2"/>
    </row>
    <row r="343" spans="1:9">
      <c r="A343" s="34"/>
      <c r="B343" s="2"/>
      <c r="C343" s="2"/>
      <c r="D343" s="2"/>
      <c r="E343" s="2"/>
      <c r="F343" s="2"/>
      <c r="G343" s="2"/>
      <c r="H343" s="2"/>
      <c r="I343" s="2"/>
    </row>
    <row r="344" spans="1:9">
      <c r="A344" s="34"/>
      <c r="B344" s="2"/>
      <c r="C344" s="2"/>
      <c r="D344" s="2"/>
      <c r="E344" s="2"/>
      <c r="F344" s="2"/>
      <c r="G344" s="2"/>
      <c r="H344" s="2"/>
      <c r="I344" s="2"/>
    </row>
    <row r="345" spans="1:9">
      <c r="A345" s="34"/>
      <c r="B345" s="2"/>
      <c r="C345" s="2"/>
      <c r="D345" s="2"/>
      <c r="E345" s="2"/>
      <c r="F345" s="2"/>
      <c r="G345" s="2"/>
      <c r="H345" s="2"/>
      <c r="I345" s="2"/>
    </row>
    <row r="346" spans="1:9">
      <c r="A346" s="34"/>
      <c r="B346" s="2"/>
      <c r="C346" s="2"/>
      <c r="D346" s="2"/>
      <c r="E346" s="2"/>
      <c r="F346" s="2"/>
      <c r="G346" s="2"/>
      <c r="H346" s="2"/>
      <c r="I346" s="2"/>
    </row>
    <row r="347" spans="1:9">
      <c r="A347" s="34"/>
      <c r="B347" s="2"/>
      <c r="C347" s="2"/>
      <c r="D347" s="2"/>
      <c r="E347" s="2"/>
      <c r="F347" s="2"/>
      <c r="G347" s="2"/>
      <c r="H347" s="2"/>
      <c r="I347" s="2"/>
    </row>
    <row r="348" spans="1:9">
      <c r="A348" s="34"/>
      <c r="B348" s="2"/>
      <c r="C348" s="2"/>
      <c r="D348" s="2"/>
      <c r="E348" s="2"/>
      <c r="F348" s="2"/>
      <c r="G348" s="2"/>
      <c r="H348" s="2"/>
      <c r="I348" s="2"/>
    </row>
    <row r="349" spans="1:9">
      <c r="A349" s="34"/>
      <c r="B349" s="2"/>
      <c r="C349" s="2"/>
      <c r="D349" s="2"/>
      <c r="E349" s="2"/>
      <c r="F349" s="2"/>
      <c r="G349" s="2"/>
      <c r="H349" s="2"/>
      <c r="I349" s="2"/>
    </row>
  </sheetData>
  <mergeCells count="127">
    <mergeCell ref="A19:B19"/>
    <mergeCell ref="E23:N23"/>
    <mergeCell ref="I44:N44"/>
    <mergeCell ref="I93:N93"/>
    <mergeCell ref="I94:N94"/>
    <mergeCell ref="I78:N78"/>
    <mergeCell ref="I79:N79"/>
    <mergeCell ref="F123:H123"/>
    <mergeCell ref="A2:N2"/>
    <mergeCell ref="I39:N39"/>
    <mergeCell ref="I40:N40"/>
    <mergeCell ref="I41:N41"/>
    <mergeCell ref="I42:N42"/>
    <mergeCell ref="I43:N43"/>
    <mergeCell ref="F13:H13"/>
    <mergeCell ref="I13:K13"/>
    <mergeCell ref="L13:N13"/>
    <mergeCell ref="I29:N29"/>
    <mergeCell ref="I30:N30"/>
    <mergeCell ref="I31:N31"/>
    <mergeCell ref="I32:N32"/>
    <mergeCell ref="I69:N69"/>
    <mergeCell ref="I45:N45"/>
    <mergeCell ref="I46:N46"/>
    <mergeCell ref="A1:N1"/>
    <mergeCell ref="I117:N117"/>
    <mergeCell ref="I119:N119"/>
    <mergeCell ref="I118:N118"/>
    <mergeCell ref="I111:N111"/>
    <mergeCell ref="I112:N112"/>
    <mergeCell ref="I113:N113"/>
    <mergeCell ref="I114:N114"/>
    <mergeCell ref="I116:N116"/>
    <mergeCell ref="I97:N97"/>
    <mergeCell ref="I115:N115"/>
    <mergeCell ref="A103:N103"/>
    <mergeCell ref="I107:N107"/>
    <mergeCell ref="I109:N109"/>
    <mergeCell ref="I108:N108"/>
    <mergeCell ref="I110:N110"/>
    <mergeCell ref="I104:N104"/>
    <mergeCell ref="I105:N105"/>
    <mergeCell ref="I56:N56"/>
    <mergeCell ref="I57:N57"/>
    <mergeCell ref="I58:N58"/>
    <mergeCell ref="I67:N67"/>
    <mergeCell ref="I50:N50"/>
    <mergeCell ref="I28:N28"/>
    <mergeCell ref="C124:D124"/>
    <mergeCell ref="C123:D123"/>
    <mergeCell ref="F124:H124"/>
    <mergeCell ref="I106:N106"/>
    <mergeCell ref="I76:N76"/>
    <mergeCell ref="I77:N77"/>
    <mergeCell ref="I98:N98"/>
    <mergeCell ref="I99:N99"/>
    <mergeCell ref="I100:N100"/>
    <mergeCell ref="I101:N101"/>
    <mergeCell ref="I96:N96"/>
    <mergeCell ref="I102:N102"/>
    <mergeCell ref="I83:N83"/>
    <mergeCell ref="I80:N80"/>
    <mergeCell ref="I81:N81"/>
    <mergeCell ref="I82:N82"/>
    <mergeCell ref="I95:N95"/>
    <mergeCell ref="I85:N85"/>
    <mergeCell ref="I92:N92"/>
    <mergeCell ref="I87:N87"/>
    <mergeCell ref="I88:N88"/>
    <mergeCell ref="I89:N89"/>
    <mergeCell ref="I90:N90"/>
    <mergeCell ref="I91:N91"/>
    <mergeCell ref="I61:N61"/>
    <mergeCell ref="I68:N68"/>
    <mergeCell ref="I51:N51"/>
    <mergeCell ref="I52:N52"/>
    <mergeCell ref="I33:N33"/>
    <mergeCell ref="I53:N53"/>
    <mergeCell ref="I47:N47"/>
    <mergeCell ref="I48:N48"/>
    <mergeCell ref="I49:N49"/>
    <mergeCell ref="I54:N54"/>
    <mergeCell ref="I55:N55"/>
    <mergeCell ref="I59:N59"/>
    <mergeCell ref="I34:N34"/>
    <mergeCell ref="I36:N36"/>
    <mergeCell ref="I37:N37"/>
    <mergeCell ref="I38:N38"/>
    <mergeCell ref="I35:N35"/>
    <mergeCell ref="I60:N60"/>
    <mergeCell ref="B8:G8"/>
    <mergeCell ref="H8:N8"/>
    <mergeCell ref="A4:I4"/>
    <mergeCell ref="A26:N26"/>
    <mergeCell ref="I27:N27"/>
    <mergeCell ref="B6:G6"/>
    <mergeCell ref="B7:G7"/>
    <mergeCell ref="B9:G9"/>
    <mergeCell ref="C13:E13"/>
    <mergeCell ref="H6:N6"/>
    <mergeCell ref="A23:A24"/>
    <mergeCell ref="B23:B24"/>
    <mergeCell ref="C23:D23"/>
    <mergeCell ref="A21:I21"/>
    <mergeCell ref="A15:B15"/>
    <mergeCell ref="A16:B16"/>
    <mergeCell ref="A17:B17"/>
    <mergeCell ref="H7:N7"/>
    <mergeCell ref="H9:N9"/>
    <mergeCell ref="A11:I11"/>
    <mergeCell ref="I24:N24"/>
    <mergeCell ref="I25:N25"/>
    <mergeCell ref="A13:B14"/>
    <mergeCell ref="A18:B18"/>
    <mergeCell ref="I86:N86"/>
    <mergeCell ref="I84:N84"/>
    <mergeCell ref="I62:N62"/>
    <mergeCell ref="I63:N63"/>
    <mergeCell ref="I64:N64"/>
    <mergeCell ref="I65:N65"/>
    <mergeCell ref="I66:N66"/>
    <mergeCell ref="I74:N74"/>
    <mergeCell ref="I75:N75"/>
    <mergeCell ref="I71:N71"/>
    <mergeCell ref="I72:N72"/>
    <mergeCell ref="I73:N73"/>
    <mergeCell ref="I70:N70"/>
  </mergeCells>
  <phoneticPr fontId="0" type="noConversion"/>
  <pageMargins left="1.1811023622047245" right="0.39370078740157483" top="0.19685039370078741" bottom="0.19685039370078741" header="0.19685039370078741" footer="0.11811023622047245"/>
  <pageSetup paperSize="9" scale="50" fitToHeight="0" orientation="landscape" r:id="rId1"/>
  <headerFooter alignWithMargins="0">
    <oddHeader>&amp;R&amp;"Times New Roman,звичайний"&amp;14Продовження додатка  3
Таблиця 1</oddHeader>
  </headerFooter>
  <rowBreaks count="2" manualBreakCount="2">
    <brk id="45" max="13" man="1"/>
    <brk id="96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J200"/>
  <sheetViews>
    <sheetView topLeftCell="A28" zoomScale="73" zoomScaleNormal="73" zoomScaleSheetLayoutView="75" workbookViewId="0">
      <selection activeCell="C49" sqref="C49:D49"/>
    </sheetView>
  </sheetViews>
  <sheetFormatPr defaultRowHeight="18.75"/>
  <cols>
    <col min="1" max="1" width="100.5703125" style="28" customWidth="1"/>
    <col min="2" max="2" width="15.28515625" style="31" customWidth="1"/>
    <col min="3" max="8" width="17.140625" style="31" customWidth="1"/>
    <col min="9" max="9" width="10" style="28" customWidth="1"/>
    <col min="10" max="10" width="9.5703125" style="28" customWidth="1"/>
    <col min="11" max="16384" width="9.140625" style="28"/>
  </cols>
  <sheetData>
    <row r="1" spans="1:8">
      <c r="A1" s="270" t="s">
        <v>92</v>
      </c>
      <c r="B1" s="270"/>
      <c r="C1" s="270"/>
      <c r="D1" s="270"/>
      <c r="E1" s="270"/>
      <c r="F1" s="270"/>
      <c r="G1" s="270"/>
      <c r="H1" s="270"/>
    </row>
    <row r="2" spans="1:8">
      <c r="A2" s="270"/>
      <c r="B2" s="270"/>
      <c r="C2" s="270"/>
      <c r="D2" s="270"/>
      <c r="E2" s="270"/>
      <c r="F2" s="270"/>
      <c r="G2" s="270"/>
      <c r="H2" s="270"/>
    </row>
    <row r="3" spans="1:8" ht="66.75" customHeight="1">
      <c r="A3" s="274" t="s">
        <v>143</v>
      </c>
      <c r="B3" s="275" t="s">
        <v>14</v>
      </c>
      <c r="C3" s="224" t="s">
        <v>214</v>
      </c>
      <c r="D3" s="224"/>
      <c r="E3" s="274" t="s">
        <v>400</v>
      </c>
      <c r="F3" s="274"/>
      <c r="G3" s="274"/>
      <c r="H3" s="274"/>
    </row>
    <row r="4" spans="1:8" ht="39" customHeight="1">
      <c r="A4" s="274"/>
      <c r="B4" s="275"/>
      <c r="C4" s="6" t="s">
        <v>131</v>
      </c>
      <c r="D4" s="6" t="s">
        <v>132</v>
      </c>
      <c r="E4" s="6" t="s">
        <v>133</v>
      </c>
      <c r="F4" s="6" t="s">
        <v>124</v>
      </c>
      <c r="G4" s="45" t="s">
        <v>138</v>
      </c>
      <c r="H4" s="45" t="s">
        <v>342</v>
      </c>
    </row>
    <row r="5" spans="1:8">
      <c r="A5" s="35">
        <v>1</v>
      </c>
      <c r="B5" s="36">
        <v>2</v>
      </c>
      <c r="C5" s="35">
        <v>3</v>
      </c>
      <c r="D5" s="36">
        <v>4</v>
      </c>
      <c r="E5" s="35">
        <v>5</v>
      </c>
      <c r="F5" s="36">
        <v>6</v>
      </c>
      <c r="G5" s="35">
        <v>7</v>
      </c>
      <c r="H5" s="36">
        <v>8</v>
      </c>
    </row>
    <row r="6" spans="1:8" ht="22.5" customHeight="1">
      <c r="A6" s="271" t="s">
        <v>91</v>
      </c>
      <c r="B6" s="272"/>
      <c r="C6" s="272"/>
      <c r="D6" s="272"/>
      <c r="E6" s="272"/>
      <c r="F6" s="272"/>
      <c r="G6" s="272"/>
      <c r="H6" s="273"/>
    </row>
    <row r="7" spans="1:8" ht="22.5" customHeight="1">
      <c r="A7" s="46" t="s">
        <v>184</v>
      </c>
      <c r="B7" s="109">
        <v>1200</v>
      </c>
      <c r="C7" s="110">
        <f>'І. Інф. до звіт.'!C97</f>
        <v>-2747</v>
      </c>
      <c r="D7" s="201">
        <f>'І. Інф. до звіт.'!D97</f>
        <v>3544.2</v>
      </c>
      <c r="E7" s="201">
        <f>'І. Інф. до звіт.'!E97</f>
        <v>41.100000000000449</v>
      </c>
      <c r="F7" s="110">
        <f>'І. Інф. до звіт.'!F97</f>
        <v>3544</v>
      </c>
      <c r="G7" s="107">
        <f>F7-E7</f>
        <v>3502.8999999999996</v>
      </c>
      <c r="H7" s="209">
        <f>(F7/E7)*100</f>
        <v>8622.8710462286163</v>
      </c>
    </row>
    <row r="8" spans="1:8" ht="33.75" customHeight="1">
      <c r="A8" s="46" t="s">
        <v>43</v>
      </c>
      <c r="B8" s="75">
        <v>2000</v>
      </c>
      <c r="C8" s="61"/>
      <c r="D8" s="61"/>
      <c r="E8" s="61"/>
      <c r="F8" s="61"/>
      <c r="G8" s="107">
        <f>F8-E8</f>
        <v>0</v>
      </c>
      <c r="H8" s="108" t="e">
        <f>(F8/E8)*100</f>
        <v>#DIV/0!</v>
      </c>
    </row>
    <row r="9" spans="1:8" ht="27" customHeight="1">
      <c r="A9" s="29" t="s">
        <v>362</v>
      </c>
      <c r="B9" s="5">
        <v>2005</v>
      </c>
      <c r="C9" s="55" t="s">
        <v>151</v>
      </c>
      <c r="D9" s="55" t="s">
        <v>151</v>
      </c>
      <c r="E9" s="55" t="s">
        <v>151</v>
      </c>
      <c r="F9" s="55" t="s">
        <v>151</v>
      </c>
      <c r="G9" s="91" t="e">
        <f>F9-E9</f>
        <v>#VALUE!</v>
      </c>
      <c r="H9" s="92" t="e">
        <f>(F9/E9)*100</f>
        <v>#VALUE!</v>
      </c>
    </row>
    <row r="10" spans="1:8" ht="34.5" customHeight="1">
      <c r="A10" s="46" t="s">
        <v>363</v>
      </c>
      <c r="B10" s="75">
        <v>2009</v>
      </c>
      <c r="C10" s="60">
        <f>SUM(C8:C9)</f>
        <v>0</v>
      </c>
      <c r="D10" s="60">
        <f>SUM(D8:D9)</f>
        <v>0</v>
      </c>
      <c r="E10" s="60">
        <f>SUM(E8:E9)</f>
        <v>0</v>
      </c>
      <c r="F10" s="60">
        <f>SUM(F8:F9)</f>
        <v>0</v>
      </c>
      <c r="G10" s="107">
        <f>F10-E10</f>
        <v>0</v>
      </c>
      <c r="H10" s="108" t="e">
        <f>(F10/E10)*100</f>
        <v>#DIV/0!</v>
      </c>
    </row>
    <row r="11" spans="1:8" ht="22.5" customHeight="1">
      <c r="A11" s="29" t="s">
        <v>164</v>
      </c>
      <c r="B11" s="5">
        <v>2010</v>
      </c>
      <c r="C11" s="79">
        <f>SUM(C12:C13)</f>
        <v>0</v>
      </c>
      <c r="D11" s="79">
        <f>SUM(D12:D13)</f>
        <v>0</v>
      </c>
      <c r="E11" s="79">
        <f>SUM(E12:E13)</f>
        <v>0</v>
      </c>
      <c r="F11" s="79">
        <f>SUM(F12:F13)</f>
        <v>0</v>
      </c>
      <c r="G11" s="91">
        <f>F11-E11</f>
        <v>0</v>
      </c>
      <c r="H11" s="92" t="e">
        <f>(F11/E11)*100</f>
        <v>#DIV/0!</v>
      </c>
    </row>
    <row r="12" spans="1:8" ht="22.5" customHeight="1">
      <c r="A12" s="7" t="s">
        <v>106</v>
      </c>
      <c r="B12" s="5">
        <v>2011</v>
      </c>
      <c r="C12" s="55" t="s">
        <v>151</v>
      </c>
      <c r="D12" s="55" t="s">
        <v>151</v>
      </c>
      <c r="E12" s="55" t="s">
        <v>151</v>
      </c>
      <c r="F12" s="55" t="s">
        <v>151</v>
      </c>
      <c r="G12" s="91" t="e">
        <f t="shared" ref="G12:G21" si="0">F12-E12</f>
        <v>#VALUE!</v>
      </c>
      <c r="H12" s="92" t="e">
        <f t="shared" ref="H12:H21" si="1">(F12/E12)*100</f>
        <v>#VALUE!</v>
      </c>
    </row>
    <row r="13" spans="1:8" ht="41.25" customHeight="1">
      <c r="A13" s="7" t="s">
        <v>296</v>
      </c>
      <c r="B13" s="5">
        <v>2012</v>
      </c>
      <c r="C13" s="55" t="s">
        <v>151</v>
      </c>
      <c r="D13" s="55" t="s">
        <v>151</v>
      </c>
      <c r="E13" s="55" t="s">
        <v>151</v>
      </c>
      <c r="F13" s="55" t="s">
        <v>151</v>
      </c>
      <c r="G13" s="91" t="e">
        <f t="shared" si="0"/>
        <v>#VALUE!</v>
      </c>
      <c r="H13" s="92" t="e">
        <f t="shared" si="1"/>
        <v>#VALUE!</v>
      </c>
    </row>
    <row r="14" spans="1:8" ht="20.25" customHeight="1">
      <c r="A14" s="7" t="s">
        <v>99</v>
      </c>
      <c r="B14" s="5" t="s">
        <v>110</v>
      </c>
      <c r="C14" s="55" t="s">
        <v>151</v>
      </c>
      <c r="D14" s="55" t="s">
        <v>151</v>
      </c>
      <c r="E14" s="55" t="s">
        <v>151</v>
      </c>
      <c r="F14" s="55" t="s">
        <v>151</v>
      </c>
      <c r="G14" s="91" t="e">
        <f t="shared" si="0"/>
        <v>#VALUE!</v>
      </c>
      <c r="H14" s="92" t="e">
        <f t="shared" si="1"/>
        <v>#VALUE!</v>
      </c>
    </row>
    <row r="15" spans="1:8" ht="20.25" customHeight="1">
      <c r="A15" s="7" t="s">
        <v>103</v>
      </c>
      <c r="B15" s="5">
        <v>2020</v>
      </c>
      <c r="C15" s="55"/>
      <c r="D15" s="55"/>
      <c r="E15" s="55"/>
      <c r="F15" s="55"/>
      <c r="G15" s="91">
        <f t="shared" si="0"/>
        <v>0</v>
      </c>
      <c r="H15" s="92" t="e">
        <f t="shared" si="1"/>
        <v>#DIV/0!</v>
      </c>
    </row>
    <row r="16" spans="1:8" s="30" customFormat="1" ht="19.5" customHeight="1">
      <c r="A16" s="29" t="s">
        <v>51</v>
      </c>
      <c r="B16" s="5">
        <v>2030</v>
      </c>
      <c r="C16" s="55" t="s">
        <v>151</v>
      </c>
      <c r="D16" s="55" t="s">
        <v>151</v>
      </c>
      <c r="E16" s="55" t="s">
        <v>151</v>
      </c>
      <c r="F16" s="55" t="s">
        <v>151</v>
      </c>
      <c r="G16" s="91" t="e">
        <f t="shared" si="0"/>
        <v>#VALUE!</v>
      </c>
      <c r="H16" s="92" t="e">
        <f t="shared" si="1"/>
        <v>#VALUE!</v>
      </c>
    </row>
    <row r="17" spans="1:9" ht="20.25" customHeight="1">
      <c r="A17" s="29" t="s">
        <v>86</v>
      </c>
      <c r="B17" s="5">
        <v>2031</v>
      </c>
      <c r="C17" s="55" t="s">
        <v>151</v>
      </c>
      <c r="D17" s="55" t="s">
        <v>151</v>
      </c>
      <c r="E17" s="55" t="s">
        <v>151</v>
      </c>
      <c r="F17" s="55" t="s">
        <v>151</v>
      </c>
      <c r="G17" s="91" t="e">
        <f t="shared" si="0"/>
        <v>#VALUE!</v>
      </c>
      <c r="H17" s="92" t="e">
        <f t="shared" si="1"/>
        <v>#VALUE!</v>
      </c>
    </row>
    <row r="18" spans="1:9" ht="19.5" customHeight="1">
      <c r="A18" s="29" t="s">
        <v>21</v>
      </c>
      <c r="B18" s="5">
        <v>2040</v>
      </c>
      <c r="C18" s="55" t="s">
        <v>151</v>
      </c>
      <c r="D18" s="55" t="s">
        <v>151</v>
      </c>
      <c r="E18" s="55" t="s">
        <v>151</v>
      </c>
      <c r="F18" s="55" t="s">
        <v>151</v>
      </c>
      <c r="G18" s="91" t="e">
        <f t="shared" si="0"/>
        <v>#VALUE!</v>
      </c>
      <c r="H18" s="92" t="e">
        <f t="shared" si="1"/>
        <v>#VALUE!</v>
      </c>
    </row>
    <row r="19" spans="1:9" ht="18.75" customHeight="1">
      <c r="A19" s="29" t="s">
        <v>77</v>
      </c>
      <c r="B19" s="5">
        <v>2050</v>
      </c>
      <c r="C19" s="55" t="s">
        <v>151</v>
      </c>
      <c r="D19" s="55" t="s">
        <v>151</v>
      </c>
      <c r="E19" s="55" t="s">
        <v>151</v>
      </c>
      <c r="F19" s="55" t="s">
        <v>151</v>
      </c>
      <c r="G19" s="91" t="e">
        <f t="shared" si="0"/>
        <v>#VALUE!</v>
      </c>
      <c r="H19" s="92" t="e">
        <f t="shared" si="1"/>
        <v>#VALUE!</v>
      </c>
    </row>
    <row r="20" spans="1:9" ht="19.5" customHeight="1">
      <c r="A20" s="29" t="s">
        <v>78</v>
      </c>
      <c r="B20" s="5">
        <v>2060</v>
      </c>
      <c r="C20" s="55" t="s">
        <v>151</v>
      </c>
      <c r="D20" s="55" t="s">
        <v>151</v>
      </c>
      <c r="E20" s="55" t="s">
        <v>151</v>
      </c>
      <c r="F20" s="55" t="s">
        <v>151</v>
      </c>
      <c r="G20" s="91" t="e">
        <f t="shared" si="0"/>
        <v>#VALUE!</v>
      </c>
      <c r="H20" s="92" t="e">
        <f t="shared" si="1"/>
        <v>#VALUE!</v>
      </c>
    </row>
    <row r="21" spans="1:9" ht="41.25" customHeight="1">
      <c r="A21" s="46" t="s">
        <v>44</v>
      </c>
      <c r="B21" s="75">
        <v>2070</v>
      </c>
      <c r="C21" s="60">
        <f>SUM(C7,C10:C11,C15:C16,C18:C20)</f>
        <v>-2747</v>
      </c>
      <c r="D21" s="60">
        <f>SUM(D7,D10:D11,D15:D16,D18:D20)</f>
        <v>3544.2</v>
      </c>
      <c r="E21" s="60">
        <f>SUM(E7,E10:E11,E15:E16,E18:E20)</f>
        <v>41.100000000000449</v>
      </c>
      <c r="F21" s="60">
        <f>SUM(F7,F10:F11,F15:F16,F18:F20)</f>
        <v>3544</v>
      </c>
      <c r="G21" s="107">
        <f t="shared" si="0"/>
        <v>3502.8999999999996</v>
      </c>
      <c r="H21" s="209">
        <f t="shared" si="1"/>
        <v>8622.8710462286163</v>
      </c>
    </row>
    <row r="22" spans="1:9" ht="22.5" customHeight="1">
      <c r="A22" s="271" t="s">
        <v>223</v>
      </c>
      <c r="B22" s="272"/>
      <c r="C22" s="272"/>
      <c r="D22" s="272"/>
      <c r="E22" s="272"/>
      <c r="F22" s="272"/>
      <c r="G22" s="272"/>
      <c r="H22" s="273"/>
    </row>
    <row r="23" spans="1:9" s="30" customFormat="1" ht="40.5" customHeight="1">
      <c r="A23" s="46" t="s">
        <v>218</v>
      </c>
      <c r="B23" s="75">
        <v>2110</v>
      </c>
      <c r="C23" s="60">
        <f>SUM(C24:C32)</f>
        <v>6537.4</v>
      </c>
      <c r="D23" s="60">
        <f>SUM(D24:D32)</f>
        <v>8855</v>
      </c>
      <c r="E23" s="60">
        <f>SUM(E24:E32)</f>
        <v>8263.6</v>
      </c>
      <c r="F23" s="60">
        <f>SUM(F24:F32)</f>
        <v>8855</v>
      </c>
      <c r="G23" s="61">
        <f>F23-E23</f>
        <v>591.39999999999964</v>
      </c>
      <c r="H23" s="80">
        <f>(F23/E23)*100</f>
        <v>107.15668715813931</v>
      </c>
    </row>
    <row r="24" spans="1:9" ht="19.5" customHeight="1">
      <c r="A24" s="7" t="s">
        <v>169</v>
      </c>
      <c r="B24" s="5">
        <v>2111</v>
      </c>
      <c r="C24" s="55"/>
      <c r="D24" s="55">
        <v>664</v>
      </c>
      <c r="E24" s="55">
        <v>8.3000000000000007</v>
      </c>
      <c r="F24" s="55">
        <v>664</v>
      </c>
      <c r="G24" s="55">
        <f t="shared" ref="G24:G46" si="2">F24-E24</f>
        <v>655.7</v>
      </c>
      <c r="H24" s="78">
        <f t="shared" ref="H24:H46" si="3">(F24/E24)*100</f>
        <v>8000</v>
      </c>
    </row>
    <row r="25" spans="1:9" ht="19.5" customHeight="1">
      <c r="A25" s="7" t="s">
        <v>219</v>
      </c>
      <c r="B25" s="5">
        <v>2112</v>
      </c>
      <c r="C25" s="55">
        <v>4894.5</v>
      </c>
      <c r="D25" s="55">
        <v>6395</v>
      </c>
      <c r="E25" s="55">
        <v>6323.3</v>
      </c>
      <c r="F25" s="55">
        <v>6395</v>
      </c>
      <c r="G25" s="55">
        <f t="shared" si="2"/>
        <v>71.699999999999818</v>
      </c>
      <c r="H25" s="78">
        <f t="shared" si="3"/>
        <v>101.1339016020116</v>
      </c>
    </row>
    <row r="26" spans="1:9" s="30" customFormat="1" ht="19.5" customHeight="1">
      <c r="A26" s="29" t="s">
        <v>220</v>
      </c>
      <c r="B26" s="35">
        <v>2113</v>
      </c>
      <c r="C26" s="55">
        <v>0</v>
      </c>
      <c r="D26" s="55">
        <v>0</v>
      </c>
      <c r="E26" s="55">
        <v>0</v>
      </c>
      <c r="F26" s="55">
        <v>0</v>
      </c>
      <c r="G26" s="55">
        <f t="shared" si="2"/>
        <v>0</v>
      </c>
      <c r="H26" s="78" t="e">
        <f t="shared" si="3"/>
        <v>#DIV/0!</v>
      </c>
    </row>
    <row r="27" spans="1:9" ht="19.5" customHeight="1">
      <c r="A27" s="29" t="s">
        <v>58</v>
      </c>
      <c r="B27" s="35">
        <v>2114</v>
      </c>
      <c r="C27" s="55">
        <v>0</v>
      </c>
      <c r="D27" s="55">
        <v>0</v>
      </c>
      <c r="E27" s="55">
        <v>0</v>
      </c>
      <c r="F27" s="55">
        <v>0</v>
      </c>
      <c r="G27" s="55">
        <f t="shared" si="2"/>
        <v>0</v>
      </c>
      <c r="H27" s="78" t="e">
        <f t="shared" si="3"/>
        <v>#DIV/0!</v>
      </c>
    </row>
    <row r="28" spans="1:9" ht="35.25" customHeight="1">
      <c r="A28" s="29" t="s">
        <v>221</v>
      </c>
      <c r="B28" s="35">
        <v>2115</v>
      </c>
      <c r="C28" s="55">
        <v>0</v>
      </c>
      <c r="D28" s="55">
        <v>0</v>
      </c>
      <c r="E28" s="55">
        <v>0</v>
      </c>
      <c r="F28" s="55">
        <v>0</v>
      </c>
      <c r="G28" s="55">
        <f t="shared" si="2"/>
        <v>0</v>
      </c>
      <c r="H28" s="78" t="e">
        <f t="shared" si="3"/>
        <v>#DIV/0!</v>
      </c>
    </row>
    <row r="29" spans="1:9" s="32" customFormat="1" ht="20.25" customHeight="1">
      <c r="A29" s="29" t="s">
        <v>405</v>
      </c>
      <c r="B29" s="35">
        <v>2116</v>
      </c>
      <c r="C29" s="55">
        <v>216.8</v>
      </c>
      <c r="D29" s="55">
        <v>82</v>
      </c>
      <c r="E29" s="55">
        <v>200</v>
      </c>
      <c r="F29" s="55">
        <v>82</v>
      </c>
      <c r="G29" s="55">
        <f t="shared" si="2"/>
        <v>-118</v>
      </c>
      <c r="H29" s="78">
        <f t="shared" si="3"/>
        <v>41</v>
      </c>
      <c r="I29" s="28"/>
    </row>
    <row r="30" spans="1:9" ht="20.25" customHeight="1">
      <c r="A30" s="29" t="s">
        <v>237</v>
      </c>
      <c r="B30" s="35">
        <v>2117</v>
      </c>
      <c r="C30" s="55">
        <v>1426.1</v>
      </c>
      <c r="D30" s="55">
        <v>1714</v>
      </c>
      <c r="E30" s="55">
        <v>1732</v>
      </c>
      <c r="F30" s="55">
        <v>1714</v>
      </c>
      <c r="G30" s="55">
        <f t="shared" si="2"/>
        <v>-18</v>
      </c>
      <c r="H30" s="78">
        <f t="shared" si="3"/>
        <v>98.960739030023092</v>
      </c>
    </row>
    <row r="31" spans="1:9" ht="20.25" customHeight="1">
      <c r="A31" s="29" t="s">
        <v>57</v>
      </c>
      <c r="B31" s="35">
        <v>2118</v>
      </c>
      <c r="C31" s="55"/>
      <c r="D31" s="55"/>
      <c r="E31" s="55"/>
      <c r="F31" s="55"/>
      <c r="G31" s="55">
        <f t="shared" si="2"/>
        <v>0</v>
      </c>
      <c r="H31" s="78" t="e">
        <f t="shared" si="3"/>
        <v>#DIV/0!</v>
      </c>
    </row>
    <row r="32" spans="1:9" ht="20.25" customHeight="1">
      <c r="A32" s="29" t="s">
        <v>224</v>
      </c>
      <c r="B32" s="35">
        <v>2119</v>
      </c>
      <c r="C32" s="55"/>
      <c r="D32" s="55"/>
      <c r="E32" s="55"/>
      <c r="F32" s="55"/>
      <c r="G32" s="55">
        <f t="shared" si="2"/>
        <v>0</v>
      </c>
      <c r="H32" s="78" t="e">
        <f t="shared" si="3"/>
        <v>#DIV/0!</v>
      </c>
    </row>
    <row r="33" spans="1:8" s="30" customFormat="1" ht="39" customHeight="1">
      <c r="A33" s="46" t="s">
        <v>225</v>
      </c>
      <c r="B33" s="38">
        <v>2120</v>
      </c>
      <c r="C33" s="60">
        <f>SUM(C34:C37)</f>
        <v>0</v>
      </c>
      <c r="D33" s="60">
        <f>SUM(D34:D37)</f>
        <v>0</v>
      </c>
      <c r="E33" s="60">
        <f>SUM(E34:E37)</f>
        <v>0</v>
      </c>
      <c r="F33" s="60">
        <f>SUM(F34:F37)</f>
        <v>0</v>
      </c>
      <c r="G33" s="61">
        <f t="shared" si="2"/>
        <v>0</v>
      </c>
      <c r="H33" s="80" t="e">
        <f t="shared" si="3"/>
        <v>#DIV/0!</v>
      </c>
    </row>
    <row r="34" spans="1:8" ht="20.25" customHeight="1">
      <c r="A34" s="29" t="s">
        <v>57</v>
      </c>
      <c r="B34" s="35">
        <v>2121</v>
      </c>
      <c r="C34" s="55"/>
      <c r="D34" s="55"/>
      <c r="E34" s="55"/>
      <c r="F34" s="55"/>
      <c r="G34" s="55">
        <f t="shared" si="2"/>
        <v>0</v>
      </c>
      <c r="H34" s="78" t="e">
        <f t="shared" si="3"/>
        <v>#DIV/0!</v>
      </c>
    </row>
    <row r="35" spans="1:8" ht="20.25" customHeight="1">
      <c r="A35" s="29" t="s">
        <v>226</v>
      </c>
      <c r="B35" s="35">
        <v>2122</v>
      </c>
      <c r="C35" s="55"/>
      <c r="D35" s="55"/>
      <c r="E35" s="55"/>
      <c r="F35" s="55"/>
      <c r="G35" s="55">
        <f t="shared" si="2"/>
        <v>0</v>
      </c>
      <c r="H35" s="78" t="e">
        <f t="shared" si="3"/>
        <v>#DIV/0!</v>
      </c>
    </row>
    <row r="36" spans="1:8" ht="20.25" customHeight="1">
      <c r="A36" s="29" t="s">
        <v>227</v>
      </c>
      <c r="B36" s="35">
        <v>2123</v>
      </c>
      <c r="C36" s="55"/>
      <c r="D36" s="55"/>
      <c r="E36" s="55"/>
      <c r="F36" s="55"/>
      <c r="G36" s="55">
        <f t="shared" si="2"/>
        <v>0</v>
      </c>
      <c r="H36" s="78" t="e">
        <f t="shared" si="3"/>
        <v>#DIV/0!</v>
      </c>
    </row>
    <row r="37" spans="1:8" s="30" customFormat="1" ht="20.25" customHeight="1">
      <c r="A37" s="29" t="s">
        <v>224</v>
      </c>
      <c r="B37" s="35">
        <v>2124</v>
      </c>
      <c r="C37" s="55"/>
      <c r="D37" s="55"/>
      <c r="E37" s="55"/>
      <c r="F37" s="55"/>
      <c r="G37" s="55">
        <f t="shared" si="2"/>
        <v>0</v>
      </c>
      <c r="H37" s="78" t="e">
        <f t="shared" si="3"/>
        <v>#DIV/0!</v>
      </c>
    </row>
    <row r="38" spans="1:8" s="30" customFormat="1" ht="24.75" customHeight="1">
      <c r="A38" s="46" t="s">
        <v>228</v>
      </c>
      <c r="B38" s="38">
        <v>2130</v>
      </c>
      <c r="C38" s="60">
        <f>SUM(C39:C42)</f>
        <v>4664.1000000000004</v>
      </c>
      <c r="D38" s="60">
        <f>SUM(D39:D42)</f>
        <v>4545</v>
      </c>
      <c r="E38" s="60">
        <f>SUM(E39:E42)</f>
        <v>5362.6</v>
      </c>
      <c r="F38" s="60">
        <f>SUM(F39:F42)</f>
        <v>4545</v>
      </c>
      <c r="G38" s="61">
        <f t="shared" si="2"/>
        <v>-817.60000000000036</v>
      </c>
      <c r="H38" s="80">
        <f t="shared" si="3"/>
        <v>84.753664267333008</v>
      </c>
    </row>
    <row r="39" spans="1:8" ht="57.75" customHeight="1">
      <c r="A39" s="29" t="s">
        <v>297</v>
      </c>
      <c r="B39" s="35">
        <v>2131</v>
      </c>
      <c r="C39" s="55"/>
      <c r="D39" s="55"/>
      <c r="E39" s="55"/>
      <c r="F39" s="55"/>
      <c r="G39" s="55">
        <f t="shared" si="2"/>
        <v>0</v>
      </c>
      <c r="H39" s="78" t="e">
        <f t="shared" si="3"/>
        <v>#DIV/0!</v>
      </c>
    </row>
    <row r="40" spans="1:8" s="30" customFormat="1" ht="19.5" customHeight="1">
      <c r="A40" s="29" t="s">
        <v>229</v>
      </c>
      <c r="B40" s="35">
        <v>2132</v>
      </c>
      <c r="C40" s="55"/>
      <c r="D40" s="55"/>
      <c r="E40" s="55"/>
      <c r="F40" s="55"/>
      <c r="G40" s="55">
        <f t="shared" si="2"/>
        <v>0</v>
      </c>
      <c r="H40" s="78" t="e">
        <f t="shared" si="3"/>
        <v>#DIV/0!</v>
      </c>
    </row>
    <row r="41" spans="1:8" ht="19.5" customHeight="1">
      <c r="A41" s="29" t="s">
        <v>230</v>
      </c>
      <c r="B41" s="35">
        <v>2133</v>
      </c>
      <c r="C41" s="55">
        <v>4664.1000000000004</v>
      </c>
      <c r="D41" s="55">
        <v>4545</v>
      </c>
      <c r="E41" s="55">
        <v>5362.6</v>
      </c>
      <c r="F41" s="55">
        <v>4545</v>
      </c>
      <c r="G41" s="55">
        <f t="shared" si="2"/>
        <v>-817.60000000000036</v>
      </c>
      <c r="H41" s="78">
        <f t="shared" si="3"/>
        <v>84.753664267333008</v>
      </c>
    </row>
    <row r="42" spans="1:8" ht="19.5" customHeight="1">
      <c r="A42" s="29" t="s">
        <v>231</v>
      </c>
      <c r="B42" s="35">
        <v>2134</v>
      </c>
      <c r="C42" s="55"/>
      <c r="D42" s="55"/>
      <c r="E42" s="55"/>
      <c r="F42" s="55"/>
      <c r="G42" s="55">
        <f t="shared" si="2"/>
        <v>0</v>
      </c>
      <c r="H42" s="78" t="e">
        <f t="shared" si="3"/>
        <v>#DIV/0!</v>
      </c>
    </row>
    <row r="43" spans="1:8" s="30" customFormat="1" ht="19.5" customHeight="1">
      <c r="A43" s="46" t="s">
        <v>232</v>
      </c>
      <c r="B43" s="38">
        <v>2140</v>
      </c>
      <c r="C43" s="60">
        <f>SUM(C44:C45)</f>
        <v>0</v>
      </c>
      <c r="D43" s="60">
        <f>SUM(D44:D45)</f>
        <v>0</v>
      </c>
      <c r="E43" s="60">
        <f>SUM(E44:E45)</f>
        <v>0</v>
      </c>
      <c r="F43" s="60">
        <f>SUM(F44:F45)</f>
        <v>0</v>
      </c>
      <c r="G43" s="61">
        <f t="shared" si="2"/>
        <v>0</v>
      </c>
      <c r="H43" s="80" t="e">
        <f t="shared" si="3"/>
        <v>#DIV/0!</v>
      </c>
    </row>
    <row r="44" spans="1:8" ht="40.5" customHeight="1">
      <c r="A44" s="29" t="s">
        <v>87</v>
      </c>
      <c r="B44" s="35">
        <v>2141</v>
      </c>
      <c r="C44" s="55"/>
      <c r="D44" s="55"/>
      <c r="E44" s="55"/>
      <c r="F44" s="55"/>
      <c r="G44" s="55">
        <f t="shared" si="2"/>
        <v>0</v>
      </c>
      <c r="H44" s="78" t="e">
        <f t="shared" si="3"/>
        <v>#DIV/0!</v>
      </c>
    </row>
    <row r="45" spans="1:8" s="30" customFormat="1" ht="20.25" customHeight="1">
      <c r="A45" s="29" t="s">
        <v>233</v>
      </c>
      <c r="B45" s="35">
        <v>2142</v>
      </c>
      <c r="C45" s="55"/>
      <c r="D45" s="55"/>
      <c r="E45" s="55"/>
      <c r="F45" s="55"/>
      <c r="G45" s="55">
        <f t="shared" si="2"/>
        <v>0</v>
      </c>
      <c r="H45" s="78" t="e">
        <f t="shared" si="3"/>
        <v>#DIV/0!</v>
      </c>
    </row>
    <row r="46" spans="1:8" s="30" customFormat="1" ht="22.5" customHeight="1">
      <c r="A46" s="46" t="s">
        <v>222</v>
      </c>
      <c r="B46" s="38">
        <v>2200</v>
      </c>
      <c r="C46" s="60">
        <f>SUM(C23,C33,C38,C43)</f>
        <v>11201.5</v>
      </c>
      <c r="D46" s="60">
        <f>SUM(D23,D33,D38,D43)</f>
        <v>13400</v>
      </c>
      <c r="E46" s="60">
        <f>SUM(E23,E33,E38,E43)</f>
        <v>13626.2</v>
      </c>
      <c r="F46" s="60">
        <f>SUM(F23,F33,F38,F43)</f>
        <v>13400</v>
      </c>
      <c r="G46" s="61">
        <f t="shared" si="2"/>
        <v>-226.20000000000073</v>
      </c>
      <c r="H46" s="80">
        <f t="shared" si="3"/>
        <v>98.339962718879804</v>
      </c>
    </row>
    <row r="47" spans="1:8" s="30" customFormat="1">
      <c r="A47" s="43"/>
      <c r="B47" s="31"/>
      <c r="C47" s="31"/>
      <c r="D47" s="31"/>
      <c r="E47" s="31"/>
      <c r="F47" s="31"/>
      <c r="G47" s="31"/>
      <c r="H47" s="31"/>
    </row>
    <row r="48" spans="1:8" s="30" customFormat="1">
      <c r="A48" s="43"/>
      <c r="B48" s="31"/>
      <c r="C48" s="31"/>
      <c r="D48" s="31"/>
      <c r="E48" s="31"/>
      <c r="F48" s="31"/>
      <c r="G48" s="31"/>
      <c r="H48" s="31"/>
    </row>
    <row r="49" spans="1:10" s="2" customFormat="1" ht="27.75" customHeight="1">
      <c r="A49" s="37" t="s">
        <v>420</v>
      </c>
      <c r="B49" s="1"/>
      <c r="C49" s="265" t="s">
        <v>438</v>
      </c>
      <c r="D49" s="265"/>
      <c r="E49" s="48"/>
      <c r="F49" s="222" t="s">
        <v>407</v>
      </c>
      <c r="G49" s="234"/>
      <c r="H49" s="234"/>
    </row>
    <row r="50" spans="1:10" s="2" customFormat="1">
      <c r="A50" s="19" t="s">
        <v>149</v>
      </c>
      <c r="C50" s="264" t="s">
        <v>128</v>
      </c>
      <c r="D50" s="264"/>
      <c r="F50" s="234" t="s">
        <v>337</v>
      </c>
      <c r="G50" s="234"/>
      <c r="H50" s="234"/>
    </row>
    <row r="51" spans="1:10" s="31" customFormat="1">
      <c r="A51" s="40"/>
      <c r="I51" s="28"/>
      <c r="J51" s="28"/>
    </row>
    <row r="52" spans="1:10" s="31" customFormat="1">
      <c r="A52" s="40"/>
      <c r="I52" s="28"/>
      <c r="J52" s="28"/>
    </row>
    <row r="53" spans="1:10" s="31" customFormat="1">
      <c r="A53" s="40"/>
      <c r="I53" s="28"/>
      <c r="J53" s="28"/>
    </row>
    <row r="54" spans="1:10" s="31" customFormat="1">
      <c r="A54" s="40"/>
      <c r="I54" s="28"/>
      <c r="J54" s="28"/>
    </row>
    <row r="55" spans="1:10" s="31" customFormat="1">
      <c r="A55" s="40"/>
      <c r="I55" s="28"/>
      <c r="J55" s="28"/>
    </row>
    <row r="56" spans="1:10" s="31" customFormat="1">
      <c r="A56" s="40"/>
      <c r="I56" s="28"/>
      <c r="J56" s="28"/>
    </row>
    <row r="57" spans="1:10" s="31" customFormat="1">
      <c r="A57" s="40"/>
      <c r="I57" s="28"/>
      <c r="J57" s="28"/>
    </row>
    <row r="58" spans="1:10" s="31" customFormat="1">
      <c r="A58" s="40"/>
      <c r="I58" s="28"/>
      <c r="J58" s="28"/>
    </row>
    <row r="59" spans="1:10" s="31" customFormat="1">
      <c r="A59" s="40"/>
      <c r="I59" s="28"/>
      <c r="J59" s="28"/>
    </row>
    <row r="60" spans="1:10" s="31" customFormat="1">
      <c r="A60" s="40"/>
      <c r="I60" s="28"/>
      <c r="J60" s="28"/>
    </row>
    <row r="61" spans="1:10" s="31" customFormat="1">
      <c r="A61" s="40"/>
      <c r="I61" s="28"/>
      <c r="J61" s="28"/>
    </row>
    <row r="62" spans="1:10" s="31" customFormat="1">
      <c r="A62" s="40"/>
      <c r="I62" s="28"/>
      <c r="J62" s="28"/>
    </row>
    <row r="63" spans="1:10" s="31" customFormat="1">
      <c r="A63" s="40"/>
      <c r="I63" s="28"/>
      <c r="J63" s="28"/>
    </row>
    <row r="64" spans="1:10" s="31" customFormat="1">
      <c r="A64" s="40"/>
      <c r="I64" s="28"/>
      <c r="J64" s="28"/>
    </row>
    <row r="65" spans="1:10" s="31" customFormat="1">
      <c r="A65" s="40"/>
      <c r="I65" s="28"/>
      <c r="J65" s="28"/>
    </row>
    <row r="66" spans="1:10" s="31" customFormat="1">
      <c r="A66" s="40"/>
      <c r="I66" s="28"/>
      <c r="J66" s="28"/>
    </row>
    <row r="67" spans="1:10" s="31" customFormat="1">
      <c r="A67" s="40"/>
      <c r="I67" s="28"/>
      <c r="J67" s="28"/>
    </row>
    <row r="68" spans="1:10" s="31" customFormat="1">
      <c r="A68" s="40"/>
      <c r="I68" s="28"/>
      <c r="J68" s="28"/>
    </row>
    <row r="69" spans="1:10" s="31" customFormat="1">
      <c r="A69" s="40"/>
      <c r="I69" s="28"/>
      <c r="J69" s="28"/>
    </row>
    <row r="70" spans="1:10" s="31" customFormat="1">
      <c r="A70" s="40"/>
      <c r="I70" s="28"/>
      <c r="J70" s="28"/>
    </row>
    <row r="71" spans="1:10" s="31" customFormat="1">
      <c r="A71" s="40"/>
      <c r="I71" s="28"/>
      <c r="J71" s="28"/>
    </row>
    <row r="72" spans="1:10" s="31" customFormat="1">
      <c r="A72" s="40"/>
      <c r="I72" s="28"/>
      <c r="J72" s="28"/>
    </row>
    <row r="73" spans="1:10" s="31" customFormat="1">
      <c r="A73" s="40"/>
      <c r="I73" s="28"/>
      <c r="J73" s="28"/>
    </row>
    <row r="74" spans="1:10" s="31" customFormat="1">
      <c r="A74" s="40"/>
      <c r="I74" s="28"/>
      <c r="J74" s="28"/>
    </row>
    <row r="75" spans="1:10" s="31" customFormat="1">
      <c r="A75" s="40"/>
      <c r="I75" s="28"/>
      <c r="J75" s="28"/>
    </row>
    <row r="76" spans="1:10" s="31" customFormat="1">
      <c r="A76" s="40"/>
      <c r="I76" s="28"/>
      <c r="J76" s="28"/>
    </row>
    <row r="77" spans="1:10" s="31" customFormat="1">
      <c r="A77" s="40"/>
      <c r="I77" s="28"/>
      <c r="J77" s="28"/>
    </row>
    <row r="78" spans="1:10" s="31" customFormat="1">
      <c r="A78" s="40"/>
      <c r="I78" s="28"/>
      <c r="J78" s="28"/>
    </row>
    <row r="79" spans="1:10" s="31" customFormat="1">
      <c r="A79" s="40"/>
      <c r="I79" s="28"/>
      <c r="J79" s="28"/>
    </row>
    <row r="80" spans="1:10" s="31" customFormat="1">
      <c r="A80" s="40"/>
      <c r="I80" s="28"/>
      <c r="J80" s="28"/>
    </row>
    <row r="81" spans="1:10" s="31" customFormat="1">
      <c r="A81" s="40"/>
      <c r="I81" s="28"/>
      <c r="J81" s="28"/>
    </row>
    <row r="82" spans="1:10" s="31" customFormat="1">
      <c r="A82" s="40"/>
      <c r="I82" s="28"/>
      <c r="J82" s="28"/>
    </row>
    <row r="83" spans="1:10" s="31" customFormat="1">
      <c r="A83" s="40"/>
      <c r="I83" s="28"/>
      <c r="J83" s="28"/>
    </row>
    <row r="84" spans="1:10" s="31" customFormat="1">
      <c r="A84" s="40"/>
      <c r="I84" s="28"/>
      <c r="J84" s="28"/>
    </row>
    <row r="85" spans="1:10" s="31" customFormat="1">
      <c r="A85" s="40"/>
      <c r="I85" s="28"/>
      <c r="J85" s="28"/>
    </row>
    <row r="86" spans="1:10" s="31" customFormat="1">
      <c r="A86" s="40"/>
      <c r="I86" s="28"/>
      <c r="J86" s="28"/>
    </row>
    <row r="87" spans="1:10" s="31" customFormat="1">
      <c r="A87" s="40"/>
      <c r="I87" s="28"/>
      <c r="J87" s="28"/>
    </row>
    <row r="88" spans="1:10" s="31" customFormat="1">
      <c r="A88" s="40"/>
      <c r="I88" s="28"/>
      <c r="J88" s="28"/>
    </row>
    <row r="89" spans="1:10" s="31" customFormat="1">
      <c r="A89" s="40"/>
      <c r="I89" s="28"/>
      <c r="J89" s="28"/>
    </row>
    <row r="90" spans="1:10" s="31" customFormat="1">
      <c r="A90" s="40"/>
      <c r="I90" s="28"/>
      <c r="J90" s="28"/>
    </row>
    <row r="91" spans="1:10" s="31" customFormat="1">
      <c r="A91" s="40"/>
      <c r="I91" s="28"/>
      <c r="J91" s="28"/>
    </row>
    <row r="92" spans="1:10" s="31" customFormat="1">
      <c r="A92" s="40"/>
      <c r="I92" s="28"/>
      <c r="J92" s="28"/>
    </row>
    <row r="93" spans="1:10" s="31" customFormat="1">
      <c r="A93" s="40"/>
      <c r="I93" s="28"/>
      <c r="J93" s="28"/>
    </row>
    <row r="94" spans="1:10" s="31" customFormat="1">
      <c r="A94" s="40"/>
      <c r="I94" s="28"/>
      <c r="J94" s="28"/>
    </row>
    <row r="95" spans="1:10" s="31" customFormat="1">
      <c r="A95" s="40"/>
      <c r="I95" s="28"/>
      <c r="J95" s="28"/>
    </row>
    <row r="96" spans="1:10" s="31" customFormat="1">
      <c r="A96" s="40"/>
      <c r="I96" s="28"/>
      <c r="J96" s="28"/>
    </row>
    <row r="97" spans="1:10" s="31" customFormat="1">
      <c r="A97" s="40"/>
      <c r="I97" s="28"/>
      <c r="J97" s="28"/>
    </row>
    <row r="98" spans="1:10" s="31" customFormat="1">
      <c r="A98" s="40"/>
      <c r="I98" s="28"/>
      <c r="J98" s="28"/>
    </row>
    <row r="99" spans="1:10" s="31" customFormat="1">
      <c r="A99" s="40"/>
      <c r="I99" s="28"/>
      <c r="J99" s="28"/>
    </row>
    <row r="100" spans="1:10" s="31" customFormat="1">
      <c r="A100" s="40"/>
      <c r="I100" s="28"/>
      <c r="J100" s="28"/>
    </row>
    <row r="101" spans="1:10" s="31" customFormat="1">
      <c r="A101" s="40"/>
      <c r="I101" s="28"/>
      <c r="J101" s="28"/>
    </row>
    <row r="102" spans="1:10" s="31" customFormat="1">
      <c r="A102" s="40"/>
      <c r="I102" s="28"/>
      <c r="J102" s="28"/>
    </row>
    <row r="103" spans="1:10" s="31" customFormat="1">
      <c r="A103" s="40"/>
      <c r="I103" s="28"/>
      <c r="J103" s="28"/>
    </row>
    <row r="104" spans="1:10" s="31" customFormat="1">
      <c r="A104" s="40"/>
      <c r="I104" s="28"/>
      <c r="J104" s="28"/>
    </row>
    <row r="105" spans="1:10" s="31" customFormat="1">
      <c r="A105" s="40"/>
      <c r="I105" s="28"/>
      <c r="J105" s="28"/>
    </row>
    <row r="106" spans="1:10" s="31" customFormat="1">
      <c r="A106" s="40"/>
      <c r="I106" s="28"/>
      <c r="J106" s="28"/>
    </row>
    <row r="107" spans="1:10" s="31" customFormat="1">
      <c r="A107" s="40"/>
      <c r="I107" s="28"/>
      <c r="J107" s="28"/>
    </row>
    <row r="108" spans="1:10" s="31" customFormat="1">
      <c r="A108" s="40"/>
      <c r="I108" s="28"/>
      <c r="J108" s="28"/>
    </row>
    <row r="109" spans="1:10" s="31" customFormat="1">
      <c r="A109" s="40"/>
      <c r="I109" s="28"/>
      <c r="J109" s="28"/>
    </row>
    <row r="110" spans="1:10" s="31" customFormat="1">
      <c r="A110" s="40"/>
      <c r="I110" s="28"/>
      <c r="J110" s="28"/>
    </row>
    <row r="111" spans="1:10" s="31" customFormat="1">
      <c r="A111" s="40"/>
      <c r="I111" s="28"/>
      <c r="J111" s="28"/>
    </row>
    <row r="112" spans="1:10" s="31" customFormat="1">
      <c r="A112" s="40"/>
      <c r="I112" s="28"/>
      <c r="J112" s="28"/>
    </row>
    <row r="113" spans="1:10" s="31" customFormat="1">
      <c r="A113" s="40"/>
      <c r="I113" s="28"/>
      <c r="J113" s="28"/>
    </row>
    <row r="114" spans="1:10" s="31" customFormat="1">
      <c r="A114" s="40"/>
      <c r="I114" s="28"/>
      <c r="J114" s="28"/>
    </row>
    <row r="115" spans="1:10" s="31" customFormat="1">
      <c r="A115" s="40"/>
      <c r="I115" s="28"/>
      <c r="J115" s="28"/>
    </row>
    <row r="116" spans="1:10" s="31" customFormat="1">
      <c r="A116" s="40"/>
      <c r="I116" s="28"/>
      <c r="J116" s="28"/>
    </row>
    <row r="117" spans="1:10" s="31" customFormat="1">
      <c r="A117" s="40"/>
      <c r="I117" s="28"/>
      <c r="J117" s="28"/>
    </row>
    <row r="118" spans="1:10" s="31" customFormat="1">
      <c r="A118" s="40"/>
      <c r="I118" s="28"/>
      <c r="J118" s="28"/>
    </row>
    <row r="119" spans="1:10" s="31" customFormat="1">
      <c r="A119" s="40"/>
      <c r="I119" s="28"/>
      <c r="J119" s="28"/>
    </row>
    <row r="120" spans="1:10" s="31" customFormat="1">
      <c r="A120" s="40"/>
      <c r="I120" s="28"/>
      <c r="J120" s="28"/>
    </row>
    <row r="121" spans="1:10" s="31" customFormat="1">
      <c r="A121" s="40"/>
      <c r="I121" s="28"/>
      <c r="J121" s="28"/>
    </row>
    <row r="122" spans="1:10" s="31" customFormat="1">
      <c r="A122" s="40"/>
      <c r="I122" s="28"/>
      <c r="J122" s="28"/>
    </row>
    <row r="123" spans="1:10" s="31" customFormat="1">
      <c r="A123" s="40"/>
      <c r="I123" s="28"/>
      <c r="J123" s="28"/>
    </row>
    <row r="124" spans="1:10" s="31" customFormat="1">
      <c r="A124" s="40"/>
      <c r="I124" s="28"/>
      <c r="J124" s="28"/>
    </row>
    <row r="125" spans="1:10" s="31" customFormat="1">
      <c r="A125" s="40"/>
      <c r="I125" s="28"/>
      <c r="J125" s="28"/>
    </row>
    <row r="126" spans="1:10" s="31" customFormat="1">
      <c r="A126" s="40"/>
      <c r="I126" s="28"/>
      <c r="J126" s="28"/>
    </row>
    <row r="127" spans="1:10" s="31" customFormat="1">
      <c r="A127" s="40"/>
      <c r="I127" s="28"/>
      <c r="J127" s="28"/>
    </row>
    <row r="128" spans="1:10" s="31" customFormat="1">
      <c r="A128" s="40"/>
      <c r="I128" s="28"/>
      <c r="J128" s="28"/>
    </row>
    <row r="129" spans="1:10" s="31" customFormat="1">
      <c r="A129" s="40"/>
      <c r="I129" s="28"/>
      <c r="J129" s="28"/>
    </row>
    <row r="130" spans="1:10" s="31" customFormat="1">
      <c r="A130" s="40"/>
      <c r="I130" s="28"/>
      <c r="J130" s="28"/>
    </row>
    <row r="131" spans="1:10" s="31" customFormat="1">
      <c r="A131" s="40"/>
      <c r="I131" s="28"/>
      <c r="J131" s="28"/>
    </row>
    <row r="132" spans="1:10" s="31" customFormat="1">
      <c r="A132" s="40"/>
      <c r="I132" s="28"/>
      <c r="J132" s="28"/>
    </row>
    <row r="133" spans="1:10" s="31" customFormat="1">
      <c r="A133" s="40"/>
      <c r="I133" s="28"/>
      <c r="J133" s="28"/>
    </row>
    <row r="134" spans="1:10" s="31" customFormat="1">
      <c r="A134" s="40"/>
      <c r="I134" s="28"/>
      <c r="J134" s="28"/>
    </row>
    <row r="135" spans="1:10" s="31" customFormat="1">
      <c r="A135" s="40"/>
      <c r="I135" s="28"/>
      <c r="J135" s="28"/>
    </row>
    <row r="136" spans="1:10" s="31" customFormat="1">
      <c r="A136" s="40"/>
      <c r="I136" s="28"/>
      <c r="J136" s="28"/>
    </row>
    <row r="137" spans="1:10" s="31" customFormat="1">
      <c r="A137" s="40"/>
      <c r="I137" s="28"/>
      <c r="J137" s="28"/>
    </row>
    <row r="138" spans="1:10" s="31" customFormat="1">
      <c r="A138" s="40"/>
      <c r="I138" s="28"/>
      <c r="J138" s="28"/>
    </row>
    <row r="139" spans="1:10" s="31" customFormat="1">
      <c r="A139" s="40"/>
      <c r="I139" s="28"/>
      <c r="J139" s="28"/>
    </row>
    <row r="140" spans="1:10" s="31" customFormat="1">
      <c r="A140" s="40"/>
      <c r="I140" s="28"/>
      <c r="J140" s="28"/>
    </row>
    <row r="141" spans="1:10" s="31" customFormat="1">
      <c r="A141" s="40"/>
      <c r="I141" s="28"/>
      <c r="J141" s="28"/>
    </row>
    <row r="142" spans="1:10" s="31" customFormat="1">
      <c r="A142" s="40"/>
      <c r="I142" s="28"/>
      <c r="J142" s="28"/>
    </row>
    <row r="143" spans="1:10" s="31" customFormat="1">
      <c r="A143" s="40"/>
      <c r="I143" s="28"/>
      <c r="J143" s="28"/>
    </row>
    <row r="144" spans="1:10" s="31" customFormat="1">
      <c r="A144" s="40"/>
      <c r="I144" s="28"/>
      <c r="J144" s="28"/>
    </row>
    <row r="145" spans="1:10" s="31" customFormat="1">
      <c r="A145" s="40"/>
      <c r="I145" s="28"/>
      <c r="J145" s="28"/>
    </row>
    <row r="146" spans="1:10" s="31" customFormat="1">
      <c r="A146" s="40"/>
      <c r="I146" s="28"/>
      <c r="J146" s="28"/>
    </row>
    <row r="147" spans="1:10" s="31" customFormat="1">
      <c r="A147" s="40"/>
      <c r="I147" s="28"/>
      <c r="J147" s="28"/>
    </row>
    <row r="148" spans="1:10" s="31" customFormat="1">
      <c r="A148" s="40"/>
      <c r="I148" s="28"/>
      <c r="J148" s="28"/>
    </row>
    <row r="149" spans="1:10" s="31" customFormat="1">
      <c r="A149" s="40"/>
      <c r="I149" s="28"/>
      <c r="J149" s="28"/>
    </row>
    <row r="150" spans="1:10" s="31" customFormat="1">
      <c r="A150" s="40"/>
      <c r="I150" s="28"/>
      <c r="J150" s="28"/>
    </row>
    <row r="151" spans="1:10" s="31" customFormat="1">
      <c r="A151" s="40"/>
      <c r="I151" s="28"/>
      <c r="J151" s="28"/>
    </row>
    <row r="152" spans="1:10" s="31" customFormat="1">
      <c r="A152" s="40"/>
      <c r="I152" s="28"/>
      <c r="J152" s="28"/>
    </row>
    <row r="153" spans="1:10" s="31" customFormat="1">
      <c r="A153" s="40"/>
      <c r="I153" s="28"/>
      <c r="J153" s="28"/>
    </row>
    <row r="154" spans="1:10" s="31" customFormat="1">
      <c r="A154" s="40"/>
      <c r="I154" s="28"/>
      <c r="J154" s="28"/>
    </row>
    <row r="155" spans="1:10" s="31" customFormat="1">
      <c r="A155" s="40"/>
      <c r="I155" s="28"/>
      <c r="J155" s="28"/>
    </row>
    <row r="156" spans="1:10" s="31" customFormat="1">
      <c r="A156" s="40"/>
      <c r="I156" s="28"/>
      <c r="J156" s="28"/>
    </row>
    <row r="157" spans="1:10" s="31" customFormat="1">
      <c r="A157" s="40"/>
      <c r="I157" s="28"/>
      <c r="J157" s="28"/>
    </row>
    <row r="158" spans="1:10" s="31" customFormat="1">
      <c r="A158" s="40"/>
      <c r="I158" s="28"/>
      <c r="J158" s="28"/>
    </row>
    <row r="159" spans="1:10" s="31" customFormat="1">
      <c r="A159" s="40"/>
      <c r="I159" s="28"/>
      <c r="J159" s="28"/>
    </row>
    <row r="160" spans="1:10" s="31" customFormat="1">
      <c r="A160" s="40"/>
      <c r="I160" s="28"/>
      <c r="J160" s="28"/>
    </row>
    <row r="161" spans="1:10" s="31" customFormat="1">
      <c r="A161" s="40"/>
      <c r="I161" s="28"/>
      <c r="J161" s="28"/>
    </row>
    <row r="162" spans="1:10" s="31" customFormat="1">
      <c r="A162" s="40"/>
      <c r="I162" s="28"/>
      <c r="J162" s="28"/>
    </row>
    <row r="163" spans="1:10" s="31" customFormat="1">
      <c r="A163" s="40"/>
      <c r="I163" s="28"/>
      <c r="J163" s="28"/>
    </row>
    <row r="164" spans="1:10" s="31" customFormat="1">
      <c r="A164" s="40"/>
      <c r="I164" s="28"/>
      <c r="J164" s="28"/>
    </row>
    <row r="165" spans="1:10" s="31" customFormat="1">
      <c r="A165" s="40"/>
      <c r="I165" s="28"/>
      <c r="J165" s="28"/>
    </row>
    <row r="166" spans="1:10" s="31" customFormat="1">
      <c r="A166" s="40"/>
      <c r="I166" s="28"/>
      <c r="J166" s="28"/>
    </row>
    <row r="167" spans="1:10" s="31" customFormat="1">
      <c r="A167" s="40"/>
      <c r="I167" s="28"/>
      <c r="J167" s="28"/>
    </row>
    <row r="168" spans="1:10" s="31" customFormat="1">
      <c r="A168" s="40"/>
      <c r="I168" s="28"/>
      <c r="J168" s="28"/>
    </row>
    <row r="169" spans="1:10" s="31" customFormat="1">
      <c r="A169" s="40"/>
      <c r="I169" s="28"/>
      <c r="J169" s="28"/>
    </row>
    <row r="170" spans="1:10" s="31" customFormat="1">
      <c r="A170" s="40"/>
      <c r="I170" s="28"/>
      <c r="J170" s="28"/>
    </row>
    <row r="171" spans="1:10" s="31" customFormat="1">
      <c r="A171" s="40"/>
      <c r="I171" s="28"/>
      <c r="J171" s="28"/>
    </row>
    <row r="172" spans="1:10" s="31" customFormat="1">
      <c r="A172" s="40"/>
      <c r="I172" s="28"/>
      <c r="J172" s="28"/>
    </row>
    <row r="173" spans="1:10" s="31" customFormat="1">
      <c r="A173" s="40"/>
      <c r="I173" s="28"/>
      <c r="J173" s="28"/>
    </row>
    <row r="174" spans="1:10" s="31" customFormat="1">
      <c r="A174" s="40"/>
      <c r="I174" s="28"/>
      <c r="J174" s="28"/>
    </row>
    <row r="175" spans="1:10" s="31" customFormat="1">
      <c r="A175" s="40"/>
      <c r="I175" s="28"/>
      <c r="J175" s="28"/>
    </row>
    <row r="176" spans="1:10" s="31" customFormat="1">
      <c r="A176" s="40"/>
      <c r="I176" s="28"/>
      <c r="J176" s="28"/>
    </row>
    <row r="177" spans="1:10" s="31" customFormat="1">
      <c r="A177" s="40"/>
      <c r="I177" s="28"/>
      <c r="J177" s="28"/>
    </row>
    <row r="178" spans="1:10" s="31" customFormat="1">
      <c r="A178" s="40"/>
      <c r="I178" s="28"/>
      <c r="J178" s="28"/>
    </row>
    <row r="179" spans="1:10" s="31" customFormat="1">
      <c r="A179" s="40"/>
      <c r="I179" s="28"/>
      <c r="J179" s="28"/>
    </row>
    <row r="180" spans="1:10" s="31" customFormat="1">
      <c r="A180" s="40"/>
      <c r="I180" s="28"/>
      <c r="J180" s="28"/>
    </row>
    <row r="181" spans="1:10" s="31" customFormat="1">
      <c r="A181" s="40"/>
      <c r="I181" s="28"/>
      <c r="J181" s="28"/>
    </row>
    <row r="182" spans="1:10" s="31" customFormat="1">
      <c r="A182" s="40"/>
      <c r="I182" s="28"/>
      <c r="J182" s="28"/>
    </row>
    <row r="183" spans="1:10" s="31" customFormat="1">
      <c r="A183" s="40"/>
      <c r="I183" s="28"/>
      <c r="J183" s="28"/>
    </row>
    <row r="184" spans="1:10" s="31" customFormat="1">
      <c r="A184" s="40"/>
      <c r="I184" s="28"/>
      <c r="J184" s="28"/>
    </row>
    <row r="185" spans="1:10" s="31" customFormat="1">
      <c r="A185" s="40"/>
      <c r="I185" s="28"/>
      <c r="J185" s="28"/>
    </row>
    <row r="186" spans="1:10" s="31" customFormat="1">
      <c r="A186" s="40"/>
      <c r="I186" s="28"/>
      <c r="J186" s="28"/>
    </row>
    <row r="187" spans="1:10" s="31" customFormat="1">
      <c r="A187" s="40"/>
      <c r="I187" s="28"/>
      <c r="J187" s="28"/>
    </row>
    <row r="188" spans="1:10" s="31" customFormat="1">
      <c r="A188" s="40"/>
      <c r="I188" s="28"/>
      <c r="J188" s="28"/>
    </row>
    <row r="189" spans="1:10" s="31" customFormat="1">
      <c r="A189" s="40"/>
      <c r="I189" s="28"/>
      <c r="J189" s="28"/>
    </row>
    <row r="190" spans="1:10" s="31" customFormat="1">
      <c r="A190" s="40"/>
      <c r="I190" s="28"/>
      <c r="J190" s="28"/>
    </row>
    <row r="191" spans="1:10" s="31" customFormat="1">
      <c r="A191" s="40"/>
      <c r="I191" s="28"/>
      <c r="J191" s="28"/>
    </row>
    <row r="192" spans="1:10" s="31" customFormat="1">
      <c r="A192" s="40"/>
      <c r="I192" s="28"/>
      <c r="J192" s="28"/>
    </row>
    <row r="193" spans="1:10" s="31" customFormat="1">
      <c r="A193" s="40"/>
      <c r="I193" s="28"/>
      <c r="J193" s="28"/>
    </row>
    <row r="194" spans="1:10" s="31" customFormat="1">
      <c r="A194" s="40"/>
      <c r="I194" s="28"/>
      <c r="J194" s="28"/>
    </row>
    <row r="195" spans="1:10" s="31" customFormat="1">
      <c r="A195" s="40"/>
      <c r="I195" s="28"/>
      <c r="J195" s="28"/>
    </row>
    <row r="196" spans="1:10" s="31" customFormat="1">
      <c r="A196" s="40"/>
      <c r="I196" s="28"/>
      <c r="J196" s="28"/>
    </row>
    <row r="197" spans="1:10" s="31" customFormat="1">
      <c r="A197" s="40"/>
      <c r="I197" s="28"/>
      <c r="J197" s="28"/>
    </row>
    <row r="198" spans="1:10" s="31" customFormat="1">
      <c r="A198" s="40"/>
      <c r="I198" s="28"/>
      <c r="J198" s="28"/>
    </row>
    <row r="199" spans="1:10" s="31" customFormat="1">
      <c r="A199" s="40"/>
      <c r="I199" s="28"/>
      <c r="J199" s="28"/>
    </row>
    <row r="200" spans="1:10" s="31" customFormat="1">
      <c r="A200" s="40"/>
      <c r="I200" s="28"/>
      <c r="J200" s="28"/>
    </row>
  </sheetData>
  <mergeCells count="12">
    <mergeCell ref="A1:H1"/>
    <mergeCell ref="C50:D50"/>
    <mergeCell ref="A6:H6"/>
    <mergeCell ref="A22:H22"/>
    <mergeCell ref="C49:D49"/>
    <mergeCell ref="F50:H50"/>
    <mergeCell ref="A2:H2"/>
    <mergeCell ref="A3:A4"/>
    <mergeCell ref="B3:B4"/>
    <mergeCell ref="C3:D3"/>
    <mergeCell ref="E3:H3"/>
    <mergeCell ref="F49:H49"/>
  </mergeCells>
  <phoneticPr fontId="3" type="noConversion"/>
  <pageMargins left="1.1811023622047245" right="0.39370078740157483" top="0.78740157480314965" bottom="0.78740157480314965" header="0.19685039370078741" footer="0.11811023622047245"/>
  <pageSetup paperSize="9" scale="60" fitToHeight="0" orientation="landscape" r:id="rId1"/>
  <headerFooter alignWithMargins="0">
    <oddHeader>&amp;R
&amp;"Times New Roman,звичайний"&amp;14Продовження додатка 3
Таблиця 2</oddHeader>
  </headerFooter>
  <rowBreaks count="1" manualBreakCount="1">
    <brk id="32" max="7" man="1"/>
  </rowBreaks>
  <ignoredErrors>
    <ignoredError sqref="H23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H87"/>
  <sheetViews>
    <sheetView topLeftCell="A58" zoomScale="70" zoomScaleNormal="70" zoomScaleSheetLayoutView="75" workbookViewId="0">
      <selection activeCell="J92" sqref="J92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 spans="1:8">
      <c r="A1" s="222" t="s">
        <v>177</v>
      </c>
      <c r="B1" s="222"/>
      <c r="C1" s="222"/>
      <c r="D1" s="222"/>
      <c r="E1" s="222"/>
      <c r="F1" s="222"/>
      <c r="G1" s="222"/>
      <c r="H1" s="222"/>
    </row>
    <row r="2" spans="1:8">
      <c r="A2" s="17"/>
      <c r="B2" s="17"/>
      <c r="C2" s="17"/>
      <c r="D2" s="17"/>
      <c r="E2" s="17"/>
      <c r="F2" s="17"/>
      <c r="G2" s="17"/>
      <c r="H2" s="17"/>
    </row>
    <row r="3" spans="1:8" ht="48" customHeight="1">
      <c r="A3" s="224" t="s">
        <v>143</v>
      </c>
      <c r="B3" s="276" t="s">
        <v>0</v>
      </c>
      <c r="C3" s="224" t="s">
        <v>215</v>
      </c>
      <c r="D3" s="224"/>
      <c r="E3" s="274" t="s">
        <v>400</v>
      </c>
      <c r="F3" s="274"/>
      <c r="G3" s="274"/>
      <c r="H3" s="274"/>
    </row>
    <row r="4" spans="1:8" ht="38.25" customHeight="1">
      <c r="A4" s="224"/>
      <c r="B4" s="276"/>
      <c r="C4" s="6" t="s">
        <v>131</v>
      </c>
      <c r="D4" s="6" t="s">
        <v>132</v>
      </c>
      <c r="E4" s="6" t="s">
        <v>133</v>
      </c>
      <c r="F4" s="6" t="s">
        <v>124</v>
      </c>
      <c r="G4" s="45" t="s">
        <v>138</v>
      </c>
      <c r="H4" s="45" t="s">
        <v>139</v>
      </c>
    </row>
    <row r="5" spans="1:8">
      <c r="A5" s="45">
        <v>1</v>
      </c>
      <c r="B5" s="69">
        <v>2</v>
      </c>
      <c r="C5" s="45">
        <v>3</v>
      </c>
      <c r="D5" s="69">
        <v>4</v>
      </c>
      <c r="E5" s="45">
        <v>5</v>
      </c>
      <c r="F5" s="69">
        <v>6</v>
      </c>
      <c r="G5" s="45">
        <v>7</v>
      </c>
      <c r="H5" s="69">
        <v>8</v>
      </c>
    </row>
    <row r="6" spans="1:8">
      <c r="A6" s="168" t="s">
        <v>185</v>
      </c>
      <c r="B6" s="71"/>
      <c r="C6" s="71"/>
      <c r="D6" s="71"/>
      <c r="E6" s="71"/>
      <c r="F6" s="71"/>
      <c r="G6" s="71"/>
      <c r="H6" s="72"/>
    </row>
    <row r="7" spans="1:8" s="39" customFormat="1" ht="24.95" customHeight="1">
      <c r="A7" s="76" t="s">
        <v>257</v>
      </c>
      <c r="B7" s="70">
        <v>3000</v>
      </c>
      <c r="C7" s="60">
        <v>34900</v>
      </c>
      <c r="D7" s="60">
        <f>SUM(D8:D9,D11,D14:D15,D19)</f>
        <v>101542</v>
      </c>
      <c r="E7" s="60">
        <f>SUM(E8:E9,E11,E14:E15,E19)</f>
        <v>58924</v>
      </c>
      <c r="F7" s="60">
        <f>SUM(F8:F9,F11,F14:F15,F19)</f>
        <v>101542</v>
      </c>
      <c r="G7" s="61">
        <f>F7-E7</f>
        <v>42618</v>
      </c>
      <c r="H7" s="80">
        <f>(F7/E7)*100</f>
        <v>172.32706537234404</v>
      </c>
    </row>
    <row r="8" spans="1:8" ht="18" customHeight="1">
      <c r="A8" s="7" t="s">
        <v>246</v>
      </c>
      <c r="B8" s="8">
        <v>3010</v>
      </c>
      <c r="C8" s="55">
        <v>34502</v>
      </c>
      <c r="D8" s="55">
        <v>81554</v>
      </c>
      <c r="E8" s="55">
        <v>55680.800000000003</v>
      </c>
      <c r="F8" s="55">
        <v>81554</v>
      </c>
      <c r="G8" s="55">
        <f>F8-E8</f>
        <v>25873.199999999997</v>
      </c>
      <c r="H8" s="78">
        <f>(F8/E8)*100</f>
        <v>146.467004784414</v>
      </c>
    </row>
    <row r="9" spans="1:8" ht="18" customHeight="1">
      <c r="A9" s="7" t="s">
        <v>178</v>
      </c>
      <c r="B9" s="8">
        <v>3020</v>
      </c>
      <c r="C9" s="55">
        <v>0</v>
      </c>
      <c r="D9" s="55">
        <v>0</v>
      </c>
      <c r="E9" s="55">
        <v>0</v>
      </c>
      <c r="F9" s="55">
        <v>0</v>
      </c>
      <c r="G9" s="55">
        <f t="shared" ref="G9:G19" si="0">F9-E9</f>
        <v>0</v>
      </c>
      <c r="H9" s="78" t="e">
        <f t="shared" ref="H9:H19" si="1">(F9/E9)*100</f>
        <v>#DIV/0!</v>
      </c>
    </row>
    <row r="10" spans="1:8" ht="18" customHeight="1">
      <c r="A10" s="7" t="s">
        <v>179</v>
      </c>
      <c r="B10" s="8">
        <v>3030</v>
      </c>
      <c r="C10" s="55">
        <v>0</v>
      </c>
      <c r="D10" s="55">
        <v>0</v>
      </c>
      <c r="E10" s="55">
        <v>0</v>
      </c>
      <c r="F10" s="55">
        <v>0</v>
      </c>
      <c r="G10" s="55">
        <f t="shared" si="0"/>
        <v>0</v>
      </c>
      <c r="H10" s="78" t="e">
        <f t="shared" si="1"/>
        <v>#DIV/0!</v>
      </c>
    </row>
    <row r="11" spans="1:8" ht="18" customHeight="1">
      <c r="A11" s="7" t="s">
        <v>395</v>
      </c>
      <c r="B11" s="8">
        <v>3040</v>
      </c>
      <c r="C11" s="55">
        <v>398</v>
      </c>
      <c r="D11" s="55">
        <v>19988</v>
      </c>
      <c r="E11" s="55">
        <v>3243.2</v>
      </c>
      <c r="F11" s="55">
        <v>19988</v>
      </c>
      <c r="G11" s="55">
        <f t="shared" si="0"/>
        <v>16744.8</v>
      </c>
      <c r="H11" s="78">
        <f t="shared" si="1"/>
        <v>616.30488406512086</v>
      </c>
    </row>
    <row r="12" spans="1:8" ht="18" customHeight="1">
      <c r="A12" s="7" t="s">
        <v>354</v>
      </c>
      <c r="B12" s="8">
        <v>3041</v>
      </c>
      <c r="C12" s="55">
        <v>398</v>
      </c>
      <c r="D12" s="55">
        <v>19988</v>
      </c>
      <c r="E12" s="55">
        <v>3243</v>
      </c>
      <c r="F12" s="55">
        <v>19988</v>
      </c>
      <c r="G12" s="55">
        <f>F12-E12</f>
        <v>16745</v>
      </c>
      <c r="H12" s="78">
        <f>(F12/E12)*100</f>
        <v>616.34289238359543</v>
      </c>
    </row>
    <row r="13" spans="1:8" ht="18" customHeight="1">
      <c r="A13" s="7" t="s">
        <v>355</v>
      </c>
      <c r="B13" s="8">
        <v>3042</v>
      </c>
      <c r="C13" s="55">
        <v>0</v>
      </c>
      <c r="D13" s="55">
        <v>3200</v>
      </c>
      <c r="E13" s="55">
        <v>0</v>
      </c>
      <c r="F13" s="55">
        <v>3200</v>
      </c>
      <c r="G13" s="55">
        <f>F13-E13</f>
        <v>3200</v>
      </c>
      <c r="H13" s="78" t="e">
        <f>(F13/E13)*100</f>
        <v>#DIV/0!</v>
      </c>
    </row>
    <row r="14" spans="1:8" ht="18" customHeight="1">
      <c r="A14" s="7" t="s">
        <v>165</v>
      </c>
      <c r="B14" s="8">
        <v>3050</v>
      </c>
      <c r="C14" s="55">
        <v>0</v>
      </c>
      <c r="D14" s="55">
        <v>0</v>
      </c>
      <c r="E14" s="55">
        <v>0</v>
      </c>
      <c r="F14" s="55">
        <v>0</v>
      </c>
      <c r="G14" s="55">
        <f t="shared" si="0"/>
        <v>0</v>
      </c>
      <c r="H14" s="78" t="e">
        <f t="shared" si="1"/>
        <v>#DIV/0!</v>
      </c>
    </row>
    <row r="15" spans="1:8" ht="20.100000000000001" customHeight="1">
      <c r="A15" s="7" t="s">
        <v>63</v>
      </c>
      <c r="B15" s="8">
        <v>3060</v>
      </c>
      <c r="C15" s="79">
        <f>SUM(C18:C19)</f>
        <v>0</v>
      </c>
      <c r="D15" s="79">
        <f>SUM(D16:D18)</f>
        <v>0</v>
      </c>
      <c r="E15" s="79">
        <f>SUM(E16:E18)</f>
        <v>0</v>
      </c>
      <c r="F15" s="79">
        <f>SUM(F16:F18)</f>
        <v>0</v>
      </c>
      <c r="G15" s="55">
        <f t="shared" si="0"/>
        <v>0</v>
      </c>
      <c r="H15" s="78" t="e">
        <f t="shared" si="1"/>
        <v>#DIV/0!</v>
      </c>
    </row>
    <row r="16" spans="1:8" ht="18" customHeight="1">
      <c r="A16" s="7" t="s">
        <v>61</v>
      </c>
      <c r="B16" s="5">
        <v>3061</v>
      </c>
      <c r="C16" s="14"/>
      <c r="D16" s="55">
        <v>0</v>
      </c>
      <c r="E16" s="55">
        <v>0</v>
      </c>
      <c r="F16" s="55">
        <v>0</v>
      </c>
      <c r="G16" s="55">
        <f t="shared" si="0"/>
        <v>0</v>
      </c>
      <c r="H16" s="78" t="e">
        <f t="shared" si="1"/>
        <v>#DIV/0!</v>
      </c>
    </row>
    <row r="17" spans="1:8" ht="18" customHeight="1">
      <c r="A17" s="7" t="s">
        <v>64</v>
      </c>
      <c r="B17" s="5">
        <v>3062</v>
      </c>
      <c r="D17" s="55">
        <v>0</v>
      </c>
      <c r="E17" s="55">
        <v>0</v>
      </c>
      <c r="F17" s="55">
        <v>0</v>
      </c>
      <c r="G17" s="55">
        <f t="shared" si="0"/>
        <v>0</v>
      </c>
      <c r="H17" s="78" t="e">
        <f t="shared" si="1"/>
        <v>#DIV/0!</v>
      </c>
    </row>
    <row r="18" spans="1:8" ht="18" customHeight="1">
      <c r="A18" s="7" t="s">
        <v>80</v>
      </c>
      <c r="B18" s="5">
        <v>3063</v>
      </c>
      <c r="C18" s="55">
        <v>0</v>
      </c>
      <c r="D18" s="55">
        <v>0</v>
      </c>
      <c r="E18" s="55">
        <v>0</v>
      </c>
      <c r="F18" s="55">
        <v>0</v>
      </c>
      <c r="G18" s="55">
        <f t="shared" si="0"/>
        <v>0</v>
      </c>
      <c r="H18" s="78" t="e">
        <f t="shared" si="1"/>
        <v>#DIV/0!</v>
      </c>
    </row>
    <row r="19" spans="1:8" ht="18" customHeight="1">
      <c r="A19" s="7" t="s">
        <v>247</v>
      </c>
      <c r="B19" s="8">
        <v>3070</v>
      </c>
      <c r="C19" s="55">
        <v>0</v>
      </c>
      <c r="D19" s="55">
        <v>0</v>
      </c>
      <c r="E19" s="55">
        <v>0</v>
      </c>
      <c r="F19" s="55">
        <v>0</v>
      </c>
      <c r="G19" s="55">
        <f t="shared" si="0"/>
        <v>0</v>
      </c>
      <c r="H19" s="78" t="e">
        <f t="shared" si="1"/>
        <v>#DIV/0!</v>
      </c>
    </row>
    <row r="20" spans="1:8" ht="20.100000000000001" customHeight="1">
      <c r="A20" s="9" t="s">
        <v>258</v>
      </c>
      <c r="B20" s="10">
        <v>3100</v>
      </c>
      <c r="C20" s="60">
        <f>SUM(C21:C24,C28,C38,C39)</f>
        <v>-38625</v>
      </c>
      <c r="D20" s="60">
        <f>SUM(D21:D24,D28,D38,D39)</f>
        <v>-75397</v>
      </c>
      <c r="E20" s="60">
        <f>SUM(E21:E24,E28,E38,E39)</f>
        <v>-55437.5</v>
      </c>
      <c r="F20" s="60">
        <f>SUM(F21:F24,F28,F38,F39)</f>
        <v>-75397</v>
      </c>
      <c r="G20" s="61">
        <f>F20-E20</f>
        <v>-19959.5</v>
      </c>
      <c r="H20" s="80">
        <f>(F20/E20)*100</f>
        <v>136.00360766629086</v>
      </c>
    </row>
    <row r="21" spans="1:8" ht="18" customHeight="1">
      <c r="A21" s="7" t="s">
        <v>167</v>
      </c>
      <c r="B21" s="8">
        <v>3110</v>
      </c>
      <c r="C21" s="55">
        <v>-18062.2</v>
      </c>
      <c r="D21" s="55">
        <v>-32368</v>
      </c>
      <c r="E21" s="55">
        <v>-19995</v>
      </c>
      <c r="F21" s="55">
        <v>-32368</v>
      </c>
      <c r="G21" s="55">
        <f>F21-E21</f>
        <v>-12373</v>
      </c>
      <c r="H21" s="78">
        <f>(F21/E21)*100</f>
        <v>161.88047011752937</v>
      </c>
    </row>
    <row r="22" spans="1:8" ht="18" customHeight="1">
      <c r="A22" s="7" t="s">
        <v>168</v>
      </c>
      <c r="B22" s="8">
        <v>3120</v>
      </c>
      <c r="C22" s="55">
        <v>-13012</v>
      </c>
      <c r="D22" s="55">
        <v>-23860</v>
      </c>
      <c r="E22" s="55">
        <v>-22277.4</v>
      </c>
      <c r="F22" s="55">
        <v>-23860</v>
      </c>
      <c r="G22" s="55">
        <f t="shared" ref="G22:G39" si="2">F22-E22</f>
        <v>-1582.5999999999985</v>
      </c>
      <c r="H22" s="78">
        <f t="shared" ref="H22:H39" si="3">(F22/E22)*100</f>
        <v>107.10406061748677</v>
      </c>
    </row>
    <row r="23" spans="1:8" ht="18" customHeight="1">
      <c r="A23" s="7" t="s">
        <v>6</v>
      </c>
      <c r="B23" s="8">
        <v>3130</v>
      </c>
      <c r="C23" s="55">
        <v>-2848</v>
      </c>
      <c r="D23" s="55">
        <v>-6137</v>
      </c>
      <c r="E23" s="55">
        <v>-4901</v>
      </c>
      <c r="F23" s="55">
        <v>-6137</v>
      </c>
      <c r="G23" s="55">
        <f t="shared" si="2"/>
        <v>-1236</v>
      </c>
      <c r="H23" s="78">
        <f t="shared" si="3"/>
        <v>125.21934299122628</v>
      </c>
    </row>
    <row r="24" spans="1:8" ht="18" customHeight="1">
      <c r="A24" s="7" t="s">
        <v>62</v>
      </c>
      <c r="B24" s="8">
        <v>3140</v>
      </c>
      <c r="C24" s="79">
        <f>SUM(C25:C27)</f>
        <v>0</v>
      </c>
      <c r="D24" s="79">
        <f>SUM(D25:D27)</f>
        <v>0</v>
      </c>
      <c r="E24" s="79">
        <f>SUM(E25:E27)</f>
        <v>0</v>
      </c>
      <c r="F24" s="79">
        <f>SUM(F25:F27)</f>
        <v>0</v>
      </c>
      <c r="G24" s="55">
        <f t="shared" si="2"/>
        <v>0</v>
      </c>
      <c r="H24" s="78" t="e">
        <f t="shared" si="3"/>
        <v>#DIV/0!</v>
      </c>
    </row>
    <row r="25" spans="1:8" ht="18" customHeight="1">
      <c r="A25" s="7" t="s">
        <v>61</v>
      </c>
      <c r="B25" s="5">
        <v>3141</v>
      </c>
      <c r="C25" s="55">
        <v>0</v>
      </c>
      <c r="D25" s="55">
        <v>0</v>
      </c>
      <c r="E25" s="55">
        <v>0</v>
      </c>
      <c r="F25" s="55">
        <v>0</v>
      </c>
      <c r="G25" s="55">
        <f t="shared" si="2"/>
        <v>0</v>
      </c>
      <c r="H25" s="78" t="e">
        <f t="shared" si="3"/>
        <v>#DIV/0!</v>
      </c>
    </row>
    <row r="26" spans="1:8" ht="18" customHeight="1">
      <c r="A26" s="7" t="s">
        <v>64</v>
      </c>
      <c r="B26" s="5">
        <v>3142</v>
      </c>
      <c r="C26" s="55">
        <v>0</v>
      </c>
      <c r="D26" s="55">
        <v>0</v>
      </c>
      <c r="E26" s="55">
        <v>0</v>
      </c>
      <c r="F26" s="55">
        <v>0</v>
      </c>
      <c r="G26" s="55">
        <f t="shared" si="2"/>
        <v>0</v>
      </c>
      <c r="H26" s="78" t="e">
        <f t="shared" si="3"/>
        <v>#DIV/0!</v>
      </c>
    </row>
    <row r="27" spans="1:8" ht="18" customHeight="1">
      <c r="A27" s="7" t="s">
        <v>80</v>
      </c>
      <c r="B27" s="5">
        <v>3143</v>
      </c>
      <c r="C27" s="55">
        <v>0</v>
      </c>
      <c r="D27" s="55">
        <v>0</v>
      </c>
      <c r="E27" s="55">
        <v>0</v>
      </c>
      <c r="F27" s="55">
        <v>0</v>
      </c>
      <c r="G27" s="55">
        <f t="shared" si="2"/>
        <v>0</v>
      </c>
      <c r="H27" s="78" t="e">
        <f t="shared" si="3"/>
        <v>#DIV/0!</v>
      </c>
    </row>
    <row r="28" spans="1:8" ht="36" customHeight="1">
      <c r="A28" s="7" t="s">
        <v>289</v>
      </c>
      <c r="B28" s="8">
        <v>3150</v>
      </c>
      <c r="C28" s="79">
        <f>SUM(C29:C34,C37)</f>
        <v>-4696.3</v>
      </c>
      <c r="D28" s="79">
        <f>SUM(D29:D34,D37)</f>
        <v>-13023</v>
      </c>
      <c r="E28" s="79">
        <f>SUM(E29:E34,E37)</f>
        <v>-8264.1</v>
      </c>
      <c r="F28" s="79">
        <f>SUM(F29:F34,F37)</f>
        <v>-13023</v>
      </c>
      <c r="G28" s="55">
        <f t="shared" si="2"/>
        <v>-4758.8999999999996</v>
      </c>
      <c r="H28" s="78">
        <f t="shared" si="3"/>
        <v>157.58521799106978</v>
      </c>
    </row>
    <row r="29" spans="1:8" ht="18" customHeight="1">
      <c r="A29" s="7" t="s">
        <v>169</v>
      </c>
      <c r="B29" s="5">
        <v>3151</v>
      </c>
      <c r="C29" s="55">
        <v>0</v>
      </c>
      <c r="D29" s="55">
        <v>-107</v>
      </c>
      <c r="E29" s="55">
        <v>-8.3000000000000007</v>
      </c>
      <c r="F29" s="55">
        <v>-107</v>
      </c>
      <c r="G29" s="55">
        <f t="shared" si="2"/>
        <v>-98.7</v>
      </c>
      <c r="H29" s="78">
        <f t="shared" si="3"/>
        <v>1289.1566265060239</v>
      </c>
    </row>
    <row r="30" spans="1:8" ht="18" customHeight="1">
      <c r="A30" s="7" t="s">
        <v>170</v>
      </c>
      <c r="B30" s="5">
        <v>3152</v>
      </c>
      <c r="C30" s="55">
        <v>-3530.5</v>
      </c>
      <c r="D30" s="55">
        <v>-4800</v>
      </c>
      <c r="E30" s="55">
        <v>-6323.3</v>
      </c>
      <c r="F30" s="55">
        <v>-4800</v>
      </c>
      <c r="G30" s="55">
        <f t="shared" si="2"/>
        <v>1523.3000000000002</v>
      </c>
      <c r="H30" s="78">
        <f t="shared" si="3"/>
        <v>75.909730678601363</v>
      </c>
    </row>
    <row r="31" spans="1:8" ht="18" customHeight="1">
      <c r="A31" s="7" t="s">
        <v>58</v>
      </c>
      <c r="B31" s="5">
        <v>3153</v>
      </c>
      <c r="C31" s="55">
        <v>0</v>
      </c>
      <c r="D31" s="55">
        <v>0</v>
      </c>
      <c r="E31" s="55">
        <v>0</v>
      </c>
      <c r="F31" s="55">
        <v>0</v>
      </c>
      <c r="G31" s="55">
        <f t="shared" si="2"/>
        <v>0</v>
      </c>
      <c r="H31" s="78" t="e">
        <f t="shared" si="3"/>
        <v>#DIV/0!</v>
      </c>
    </row>
    <row r="32" spans="1:8" ht="18" customHeight="1">
      <c r="A32" s="7" t="s">
        <v>171</v>
      </c>
      <c r="B32" s="5">
        <v>3154</v>
      </c>
      <c r="C32" s="55">
        <v>-150.1</v>
      </c>
      <c r="D32" s="55">
        <v>-102</v>
      </c>
      <c r="E32" s="55">
        <v>-200.1</v>
      </c>
      <c r="F32" s="55">
        <v>-102</v>
      </c>
      <c r="G32" s="55">
        <f t="shared" si="2"/>
        <v>98.1</v>
      </c>
      <c r="H32" s="78">
        <f t="shared" si="3"/>
        <v>50.974512743628189</v>
      </c>
    </row>
    <row r="33" spans="1:8" ht="18" customHeight="1">
      <c r="A33" s="7" t="s">
        <v>57</v>
      </c>
      <c r="B33" s="5">
        <v>3155</v>
      </c>
      <c r="C33" s="55">
        <v>0</v>
      </c>
      <c r="D33" s="55">
        <v>0</v>
      </c>
      <c r="E33" s="55">
        <v>0</v>
      </c>
      <c r="F33" s="55">
        <v>0</v>
      </c>
      <c r="G33" s="55">
        <f t="shared" si="2"/>
        <v>0</v>
      </c>
      <c r="H33" s="78" t="e">
        <f t="shared" si="3"/>
        <v>#DIV/0!</v>
      </c>
    </row>
    <row r="34" spans="1:8" ht="24.75" customHeight="1">
      <c r="A34" s="157" t="s">
        <v>382</v>
      </c>
      <c r="B34" s="5">
        <v>3156</v>
      </c>
      <c r="C34" s="79">
        <f>SUM(C35:C36)</f>
        <v>0</v>
      </c>
      <c r="D34" s="79">
        <f>SUM(D35:D36)</f>
        <v>0</v>
      </c>
      <c r="E34" s="79">
        <f>SUM(E35:E36)</f>
        <v>0</v>
      </c>
      <c r="F34" s="79">
        <f>SUM(F35:F36)</f>
        <v>0</v>
      </c>
      <c r="G34" s="55">
        <f t="shared" si="2"/>
        <v>0</v>
      </c>
      <c r="H34" s="78" t="e">
        <f t="shared" si="3"/>
        <v>#DIV/0!</v>
      </c>
    </row>
    <row r="35" spans="1:8" ht="38.25" customHeight="1">
      <c r="A35" s="7" t="s">
        <v>221</v>
      </c>
      <c r="B35" s="5" t="s">
        <v>290</v>
      </c>
      <c r="C35" s="55">
        <v>0</v>
      </c>
      <c r="D35" s="55">
        <v>0</v>
      </c>
      <c r="E35" s="55">
        <v>0</v>
      </c>
      <c r="F35" s="55">
        <v>0</v>
      </c>
      <c r="G35" s="55">
        <f t="shared" si="2"/>
        <v>0</v>
      </c>
      <c r="H35" s="78" t="e">
        <f t="shared" si="3"/>
        <v>#DIV/0!</v>
      </c>
    </row>
    <row r="36" spans="1:8" ht="55.5" customHeight="1">
      <c r="A36" s="7" t="s">
        <v>297</v>
      </c>
      <c r="B36" s="5" t="s">
        <v>291</v>
      </c>
      <c r="C36" s="55">
        <v>0</v>
      </c>
      <c r="D36" s="55">
        <v>0</v>
      </c>
      <c r="E36" s="55">
        <v>0</v>
      </c>
      <c r="F36" s="55">
        <v>0</v>
      </c>
      <c r="G36" s="55">
        <f t="shared" si="2"/>
        <v>0</v>
      </c>
      <c r="H36" s="78" t="e">
        <f t="shared" si="3"/>
        <v>#DIV/0!</v>
      </c>
    </row>
    <row r="37" spans="1:8" ht="18" customHeight="1">
      <c r="A37" s="7" t="s">
        <v>383</v>
      </c>
      <c r="B37" s="5">
        <v>3157</v>
      </c>
      <c r="C37" s="55">
        <v>-1015.7</v>
      </c>
      <c r="D37" s="55">
        <v>-8014</v>
      </c>
      <c r="E37" s="55">
        <v>-1732.4</v>
      </c>
      <c r="F37" s="55">
        <v>-8014</v>
      </c>
      <c r="G37" s="55">
        <f t="shared" si="2"/>
        <v>-6281.6</v>
      </c>
      <c r="H37" s="78">
        <f t="shared" si="3"/>
        <v>462.59524359270375</v>
      </c>
    </row>
    <row r="38" spans="1:8" ht="18" customHeight="1">
      <c r="A38" s="7" t="s">
        <v>172</v>
      </c>
      <c r="B38" s="8">
        <v>3160</v>
      </c>
      <c r="C38" s="55">
        <v>0</v>
      </c>
      <c r="D38" s="55">
        <v>0</v>
      </c>
      <c r="E38" s="55">
        <v>0</v>
      </c>
      <c r="F38" s="55">
        <v>0</v>
      </c>
      <c r="G38" s="55">
        <f t="shared" si="2"/>
        <v>0</v>
      </c>
      <c r="H38" s="78" t="e">
        <f t="shared" si="3"/>
        <v>#DIV/0!</v>
      </c>
    </row>
    <row r="39" spans="1:8" ht="18" customHeight="1">
      <c r="A39" s="7" t="s">
        <v>259</v>
      </c>
      <c r="B39" s="8">
        <v>3170</v>
      </c>
      <c r="C39" s="55">
        <v>-6.5</v>
      </c>
      <c r="D39" s="55">
        <v>-9</v>
      </c>
      <c r="E39" s="55">
        <v>0</v>
      </c>
      <c r="F39" s="55">
        <v>-9</v>
      </c>
      <c r="G39" s="55">
        <f t="shared" si="2"/>
        <v>-9</v>
      </c>
      <c r="H39" s="78" t="e">
        <f t="shared" si="3"/>
        <v>#DIV/0!</v>
      </c>
    </row>
    <row r="40" spans="1:8" ht="20.100000000000001" customHeight="1">
      <c r="A40" s="9" t="s">
        <v>182</v>
      </c>
      <c r="B40" s="10">
        <v>3195</v>
      </c>
      <c r="C40" s="60">
        <f>SUM(C7,C20)</f>
        <v>-3725</v>
      </c>
      <c r="D40" s="60">
        <f>SUM(D7,D20)</f>
        <v>26145</v>
      </c>
      <c r="E40" s="60">
        <f>SUM(E7,E20)</f>
        <v>3486.5</v>
      </c>
      <c r="F40" s="60">
        <f>SUM(F7,F20)</f>
        <v>26145</v>
      </c>
      <c r="G40" s="61">
        <f>F40-E40</f>
        <v>22658.5</v>
      </c>
      <c r="H40" s="80">
        <f>(F40/E40)*100</f>
        <v>749.89244227735549</v>
      </c>
    </row>
    <row r="41" spans="1:8" ht="20.100000000000001" customHeight="1">
      <c r="A41" s="168" t="s">
        <v>186</v>
      </c>
      <c r="B41" s="71"/>
      <c r="C41" s="71"/>
      <c r="D41" s="277"/>
      <c r="E41" s="278"/>
      <c r="F41" s="278"/>
      <c r="G41" s="278"/>
      <c r="H41" s="279"/>
    </row>
    <row r="42" spans="1:8" ht="20.100000000000001" customHeight="1">
      <c r="A42" s="76" t="s">
        <v>260</v>
      </c>
      <c r="B42" s="70">
        <v>3200</v>
      </c>
      <c r="C42" s="60">
        <f>SUM(C49,C45:C49)</f>
        <v>0</v>
      </c>
      <c r="D42" s="60">
        <f>SUM(D43,D45:D49)</f>
        <v>0</v>
      </c>
      <c r="E42" s="60">
        <f>SUM(E43,E45:E49)</f>
        <v>0</v>
      </c>
      <c r="F42" s="60">
        <f>SUM(F43,F45:F49)</f>
        <v>0</v>
      </c>
      <c r="G42" s="61">
        <f>F42-E42</f>
        <v>0</v>
      </c>
      <c r="H42" s="80" t="e">
        <f>(F42/E42)*100</f>
        <v>#DIV/0!</v>
      </c>
    </row>
    <row r="43" spans="1:8" ht="18" customHeight="1">
      <c r="A43" s="7" t="s">
        <v>261</v>
      </c>
      <c r="B43" s="5">
        <v>3210</v>
      </c>
      <c r="C43" s="2">
        <v>0</v>
      </c>
      <c r="D43" s="55">
        <v>0</v>
      </c>
      <c r="E43" s="55">
        <v>0</v>
      </c>
      <c r="F43" s="55">
        <v>0</v>
      </c>
      <c r="G43" s="55">
        <f>F43-E43</f>
        <v>0</v>
      </c>
      <c r="H43" s="78" t="e">
        <f>(F43/E43)*100</f>
        <v>#DIV/0!</v>
      </c>
    </row>
    <row r="44" spans="1:8" ht="18" customHeight="1">
      <c r="A44" s="7" t="s">
        <v>262</v>
      </c>
      <c r="B44" s="8">
        <v>3215</v>
      </c>
      <c r="C44" s="55">
        <v>0</v>
      </c>
      <c r="D44" s="55">
        <v>0</v>
      </c>
      <c r="E44" s="55">
        <v>0</v>
      </c>
      <c r="F44" s="55">
        <v>0</v>
      </c>
      <c r="G44" s="55">
        <f t="shared" ref="G44:G49" si="4">F44-E44</f>
        <v>0</v>
      </c>
      <c r="H44" s="78" t="e">
        <f t="shared" ref="H44:H49" si="5">(F44/E44)*100</f>
        <v>#DIV/0!</v>
      </c>
    </row>
    <row r="45" spans="1:8" ht="18" customHeight="1">
      <c r="A45" s="7" t="s">
        <v>263</v>
      </c>
      <c r="B45" s="8">
        <v>3220</v>
      </c>
      <c r="C45" s="55">
        <v>0</v>
      </c>
      <c r="D45" s="55">
        <v>0</v>
      </c>
      <c r="E45" s="55">
        <v>0</v>
      </c>
      <c r="F45" s="55">
        <v>0</v>
      </c>
      <c r="G45" s="55">
        <f t="shared" si="4"/>
        <v>0</v>
      </c>
      <c r="H45" s="78" t="e">
        <f t="shared" si="5"/>
        <v>#DIV/0!</v>
      </c>
    </row>
    <row r="46" spans="1:8" ht="18" customHeight="1">
      <c r="A46" s="7" t="s">
        <v>264</v>
      </c>
      <c r="B46" s="8">
        <v>3225</v>
      </c>
      <c r="C46" s="55">
        <v>0</v>
      </c>
      <c r="D46" s="55">
        <v>0</v>
      </c>
      <c r="E46" s="55">
        <v>0</v>
      </c>
      <c r="F46" s="55">
        <v>0</v>
      </c>
      <c r="G46" s="55">
        <f t="shared" si="4"/>
        <v>0</v>
      </c>
      <c r="H46" s="78" t="e">
        <f t="shared" si="5"/>
        <v>#DIV/0!</v>
      </c>
    </row>
    <row r="47" spans="1:8" ht="18" customHeight="1">
      <c r="A47" s="7" t="s">
        <v>265</v>
      </c>
      <c r="B47" s="8">
        <v>3230</v>
      </c>
      <c r="C47" s="55">
        <v>0</v>
      </c>
      <c r="D47" s="55">
        <v>0</v>
      </c>
      <c r="E47" s="55">
        <v>0</v>
      </c>
      <c r="F47" s="55">
        <v>0</v>
      </c>
      <c r="G47" s="55">
        <f t="shared" si="4"/>
        <v>0</v>
      </c>
      <c r="H47" s="78" t="e">
        <f t="shared" si="5"/>
        <v>#DIV/0!</v>
      </c>
    </row>
    <row r="48" spans="1:8" ht="18" customHeight="1">
      <c r="A48" s="7" t="s">
        <v>292</v>
      </c>
      <c r="B48" s="8">
        <v>3235</v>
      </c>
      <c r="C48" s="55">
        <v>0</v>
      </c>
      <c r="D48" s="55">
        <v>0</v>
      </c>
      <c r="E48" s="55">
        <v>0</v>
      </c>
      <c r="F48" s="55">
        <v>0</v>
      </c>
      <c r="G48" s="55">
        <f t="shared" si="4"/>
        <v>0</v>
      </c>
      <c r="H48" s="78" t="e">
        <f t="shared" si="5"/>
        <v>#DIV/0!</v>
      </c>
    </row>
    <row r="49" spans="1:8" ht="18" customHeight="1">
      <c r="A49" s="7" t="s">
        <v>247</v>
      </c>
      <c r="B49" s="8">
        <v>3240</v>
      </c>
      <c r="C49" s="55">
        <v>0</v>
      </c>
      <c r="D49" s="55">
        <v>0</v>
      </c>
      <c r="E49" s="55">
        <v>0</v>
      </c>
      <c r="F49" s="55">
        <v>0</v>
      </c>
      <c r="G49" s="55">
        <f t="shared" si="4"/>
        <v>0</v>
      </c>
      <c r="H49" s="78" t="e">
        <f t="shared" si="5"/>
        <v>#DIV/0!</v>
      </c>
    </row>
    <row r="50" spans="1:8" ht="20.100000000000001" customHeight="1">
      <c r="A50" s="9" t="s">
        <v>266</v>
      </c>
      <c r="B50" s="10">
        <v>3255</v>
      </c>
      <c r="C50" s="60">
        <f>SUM(C51,C53,C58,C59)</f>
        <v>-7164.5</v>
      </c>
      <c r="D50" s="60">
        <f>SUM(D51,D53,D58,D59)</f>
        <v>-19988</v>
      </c>
      <c r="E50" s="60">
        <f>SUM(E51,E53,E58,E59)</f>
        <v>-3243.2</v>
      </c>
      <c r="F50" s="60">
        <f>SUM(F51,F53,F58,F59)</f>
        <v>-19988</v>
      </c>
      <c r="G50" s="61">
        <f>F50-E50</f>
        <v>-16744.8</v>
      </c>
      <c r="H50" s="80">
        <f>(F50/E50)*100</f>
        <v>616.30488406512086</v>
      </c>
    </row>
    <row r="51" spans="1:8" ht="18" customHeight="1">
      <c r="A51" s="7" t="s">
        <v>267</v>
      </c>
      <c r="B51" s="8">
        <v>3260</v>
      </c>
      <c r="C51" s="55">
        <v>0</v>
      </c>
      <c r="D51" s="55">
        <v>0</v>
      </c>
      <c r="E51" s="55">
        <v>0</v>
      </c>
      <c r="F51" s="55">
        <v>0</v>
      </c>
      <c r="G51" s="55">
        <f>F51-E51</f>
        <v>0</v>
      </c>
      <c r="H51" s="78" t="e">
        <f>(F51/E51)*100</f>
        <v>#DIV/0!</v>
      </c>
    </row>
    <row r="52" spans="1:8" ht="18" customHeight="1">
      <c r="A52" s="7" t="s">
        <v>268</v>
      </c>
      <c r="B52" s="8">
        <v>3265</v>
      </c>
      <c r="C52" s="55">
        <v>0</v>
      </c>
      <c r="D52" s="55">
        <v>0</v>
      </c>
      <c r="E52" s="55">
        <v>0</v>
      </c>
      <c r="F52" s="55">
        <v>0</v>
      </c>
      <c r="G52" s="55">
        <f t="shared" ref="G52:G59" si="6">F52-E52</f>
        <v>0</v>
      </c>
      <c r="H52" s="78" t="e">
        <f t="shared" ref="H52:H59" si="7">(F52/E52)*100</f>
        <v>#DIV/0!</v>
      </c>
    </row>
    <row r="53" spans="1:8" ht="18" customHeight="1">
      <c r="A53" s="7" t="s">
        <v>273</v>
      </c>
      <c r="B53" s="8">
        <v>3270</v>
      </c>
      <c r="C53" s="79">
        <f>SUM(C54:C57)</f>
        <v>-7164.5</v>
      </c>
      <c r="D53" s="79">
        <f>SUM(D54:D57)</f>
        <v>-18279</v>
      </c>
      <c r="E53" s="79">
        <f>SUM(E54:E57)</f>
        <v>-3243.2</v>
      </c>
      <c r="F53" s="79">
        <f>SUM(F54:F57)</f>
        <v>-18279</v>
      </c>
      <c r="G53" s="55">
        <f t="shared" si="6"/>
        <v>-15035.8</v>
      </c>
      <c r="H53" s="78">
        <f t="shared" si="7"/>
        <v>563.6100148001974</v>
      </c>
    </row>
    <row r="54" spans="1:8" ht="18" customHeight="1">
      <c r="A54" s="7" t="s">
        <v>274</v>
      </c>
      <c r="B54" s="8">
        <v>3271</v>
      </c>
      <c r="C54" s="55">
        <v>-7125.4</v>
      </c>
      <c r="D54" s="55">
        <v>0</v>
      </c>
      <c r="E54" s="55">
        <v>0</v>
      </c>
      <c r="F54" s="55">
        <v>0</v>
      </c>
      <c r="G54" s="55">
        <f t="shared" si="6"/>
        <v>0</v>
      </c>
      <c r="H54" s="78" t="e">
        <f t="shared" si="7"/>
        <v>#DIV/0!</v>
      </c>
    </row>
    <row r="55" spans="1:8" ht="18" customHeight="1">
      <c r="A55" s="7" t="s">
        <v>275</v>
      </c>
      <c r="B55" s="8">
        <v>3272</v>
      </c>
      <c r="C55" s="55">
        <v>-37.6</v>
      </c>
      <c r="D55" s="55">
        <v>-18279</v>
      </c>
      <c r="E55" s="55">
        <v>-3243.2</v>
      </c>
      <c r="F55" s="55">
        <v>-18279</v>
      </c>
      <c r="G55" s="55">
        <f t="shared" si="6"/>
        <v>-15035.8</v>
      </c>
      <c r="H55" s="78">
        <f t="shared" si="7"/>
        <v>563.6100148001974</v>
      </c>
    </row>
    <row r="56" spans="1:8" ht="18" customHeight="1">
      <c r="A56" s="7" t="s">
        <v>276</v>
      </c>
      <c r="B56" s="8">
        <v>3273</v>
      </c>
      <c r="C56" s="55">
        <v>-1.5</v>
      </c>
      <c r="D56" s="55">
        <v>0</v>
      </c>
      <c r="E56" s="55">
        <v>0</v>
      </c>
      <c r="F56" s="55">
        <v>0</v>
      </c>
      <c r="G56" s="55">
        <f t="shared" si="6"/>
        <v>0</v>
      </c>
      <c r="H56" s="78" t="e">
        <f t="shared" si="7"/>
        <v>#DIV/0!</v>
      </c>
    </row>
    <row r="57" spans="1:8" ht="18" customHeight="1">
      <c r="A57" s="7" t="s">
        <v>356</v>
      </c>
      <c r="B57" s="8">
        <v>3274</v>
      </c>
      <c r="C57" s="55">
        <v>0</v>
      </c>
      <c r="D57" s="55">
        <v>0</v>
      </c>
      <c r="E57" s="55">
        <v>0</v>
      </c>
      <c r="F57" s="55">
        <v>0</v>
      </c>
      <c r="G57" s="55">
        <f>F57-E57</f>
        <v>0</v>
      </c>
      <c r="H57" s="78" t="e">
        <f>(F57/E57)*100</f>
        <v>#DIV/0!</v>
      </c>
    </row>
    <row r="58" spans="1:8" ht="18" customHeight="1">
      <c r="A58" s="7" t="s">
        <v>269</v>
      </c>
      <c r="B58" s="8">
        <v>3280</v>
      </c>
      <c r="C58" s="55">
        <v>0</v>
      </c>
      <c r="D58" s="55">
        <v>0</v>
      </c>
      <c r="E58" s="55">
        <v>0</v>
      </c>
      <c r="F58" s="55">
        <v>0</v>
      </c>
      <c r="G58" s="55">
        <f t="shared" si="6"/>
        <v>0</v>
      </c>
      <c r="H58" s="78" t="e">
        <f t="shared" si="7"/>
        <v>#DIV/0!</v>
      </c>
    </row>
    <row r="59" spans="1:8" ht="18" customHeight="1">
      <c r="A59" s="7" t="s">
        <v>270</v>
      </c>
      <c r="B59" s="8">
        <v>3290</v>
      </c>
      <c r="C59" s="55">
        <v>0</v>
      </c>
      <c r="D59" s="55">
        <v>-1709</v>
      </c>
      <c r="E59" s="55">
        <v>0</v>
      </c>
      <c r="F59" s="55">
        <v>-1709</v>
      </c>
      <c r="G59" s="55">
        <f t="shared" si="6"/>
        <v>-1709</v>
      </c>
      <c r="H59" s="78" t="e">
        <f t="shared" si="7"/>
        <v>#DIV/0!</v>
      </c>
    </row>
    <row r="60" spans="1:8" ht="20.100000000000001" customHeight="1">
      <c r="A60" s="77" t="s">
        <v>93</v>
      </c>
      <c r="B60" s="73">
        <v>3295</v>
      </c>
      <c r="C60" s="94">
        <f>SUM(C42,C50)</f>
        <v>-7164.5</v>
      </c>
      <c r="D60" s="94">
        <f>SUM(D42,D50)</f>
        <v>-19988</v>
      </c>
      <c r="E60" s="94">
        <f>SUM(E42,E50)</f>
        <v>-3243.2</v>
      </c>
      <c r="F60" s="94">
        <f>SUM(F42,F50)</f>
        <v>-19988</v>
      </c>
      <c r="G60" s="95">
        <f>F60-E60</f>
        <v>-16744.8</v>
      </c>
      <c r="H60" s="96">
        <f>(F60/E60)*100</f>
        <v>616.30488406512086</v>
      </c>
    </row>
    <row r="61" spans="1:8" ht="20.100000000000001" customHeight="1">
      <c r="A61" s="168" t="s">
        <v>187</v>
      </c>
      <c r="B61" s="71"/>
      <c r="C61" s="71"/>
      <c r="D61" s="71"/>
      <c r="E61" s="71"/>
      <c r="F61" s="71"/>
      <c r="G61" s="67"/>
      <c r="H61" s="98"/>
    </row>
    <row r="62" spans="1:8" ht="20.100000000000001" customHeight="1">
      <c r="A62" s="76" t="s">
        <v>166</v>
      </c>
      <c r="B62" s="70">
        <v>3300</v>
      </c>
      <c r="C62" s="63">
        <f>SUM(C63,C64,C68)</f>
        <v>0</v>
      </c>
      <c r="D62" s="63">
        <f>SUM(D63,D64,D68)</f>
        <v>0</v>
      </c>
      <c r="E62" s="63">
        <f>SUM(E63,E64,E68)</f>
        <v>0</v>
      </c>
      <c r="F62" s="63">
        <f>SUM(F63,F64,F68)</f>
        <v>0</v>
      </c>
      <c r="G62" s="68">
        <f t="shared" ref="G62:G70" si="8">F62-E62</f>
        <v>0</v>
      </c>
      <c r="H62" s="97" t="e">
        <f t="shared" ref="H62:H70" si="9">(F62/E62)*100</f>
        <v>#DIV/0!</v>
      </c>
    </row>
    <row r="63" spans="1:8" ht="18" customHeight="1">
      <c r="A63" s="7" t="s">
        <v>180</v>
      </c>
      <c r="B63" s="8">
        <v>3305</v>
      </c>
      <c r="C63" s="55"/>
      <c r="D63" s="55"/>
      <c r="E63" s="55">
        <v>0</v>
      </c>
      <c r="F63" s="55"/>
      <c r="G63" s="55">
        <f t="shared" si="8"/>
        <v>0</v>
      </c>
      <c r="H63" s="78" t="e">
        <f t="shared" si="9"/>
        <v>#DIV/0!</v>
      </c>
    </row>
    <row r="64" spans="1:8" ht="18" customHeight="1">
      <c r="A64" s="7" t="s">
        <v>173</v>
      </c>
      <c r="B64" s="8">
        <v>3310</v>
      </c>
      <c r="C64" s="79">
        <f>SUM(C65:C67)</f>
        <v>0</v>
      </c>
      <c r="D64" s="79">
        <f>SUM(D65:D67)</f>
        <v>0</v>
      </c>
      <c r="E64" s="79">
        <f>SUM(E65:E67)</f>
        <v>0</v>
      </c>
      <c r="F64" s="79">
        <f>SUM(F65:F67)</f>
        <v>0</v>
      </c>
      <c r="G64" s="55">
        <f t="shared" si="8"/>
        <v>0</v>
      </c>
      <c r="H64" s="78" t="e">
        <f t="shared" si="9"/>
        <v>#DIV/0!</v>
      </c>
    </row>
    <row r="65" spans="1:8" ht="18" customHeight="1">
      <c r="A65" s="7" t="s">
        <v>61</v>
      </c>
      <c r="B65" s="5">
        <v>3311</v>
      </c>
      <c r="C65" s="55">
        <v>0</v>
      </c>
      <c r="D65" s="55">
        <v>0</v>
      </c>
      <c r="E65" s="55">
        <v>0</v>
      </c>
      <c r="F65" s="55">
        <v>0</v>
      </c>
      <c r="G65" s="55">
        <f t="shared" si="8"/>
        <v>0</v>
      </c>
      <c r="H65" s="78" t="e">
        <f t="shared" si="9"/>
        <v>#DIV/0!</v>
      </c>
    </row>
    <row r="66" spans="1:8" ht="18" customHeight="1">
      <c r="A66" s="7" t="s">
        <v>64</v>
      </c>
      <c r="B66" s="5">
        <v>3312</v>
      </c>
      <c r="C66" s="55">
        <v>0</v>
      </c>
      <c r="D66" s="55">
        <v>0</v>
      </c>
      <c r="E66" s="55">
        <v>0</v>
      </c>
      <c r="F66" s="55">
        <v>0</v>
      </c>
      <c r="G66" s="55">
        <f t="shared" si="8"/>
        <v>0</v>
      </c>
      <c r="H66" s="78" t="e">
        <f t="shared" si="9"/>
        <v>#DIV/0!</v>
      </c>
    </row>
    <row r="67" spans="1:8" ht="18" customHeight="1">
      <c r="A67" s="7" t="s">
        <v>80</v>
      </c>
      <c r="B67" s="5">
        <v>3313</v>
      </c>
      <c r="C67" s="55">
        <v>0</v>
      </c>
      <c r="D67" s="55">
        <v>0</v>
      </c>
      <c r="E67" s="55">
        <v>0</v>
      </c>
      <c r="F67" s="55">
        <v>0</v>
      </c>
      <c r="G67" s="55">
        <f t="shared" si="8"/>
        <v>0</v>
      </c>
      <c r="H67" s="78" t="e">
        <f t="shared" si="9"/>
        <v>#DIV/0!</v>
      </c>
    </row>
    <row r="68" spans="1:8" ht="18" customHeight="1">
      <c r="A68" s="7" t="s">
        <v>247</v>
      </c>
      <c r="B68" s="8">
        <v>3320</v>
      </c>
      <c r="C68" s="55">
        <v>0</v>
      </c>
      <c r="D68" s="55">
        <v>0</v>
      </c>
      <c r="E68" s="55">
        <v>0</v>
      </c>
      <c r="F68" s="55">
        <v>0</v>
      </c>
      <c r="G68" s="55">
        <f t="shared" si="8"/>
        <v>0</v>
      </c>
      <c r="H68" s="78" t="e">
        <f t="shared" si="9"/>
        <v>#DIV/0!</v>
      </c>
    </row>
    <row r="69" spans="1:8" ht="20.100000000000001" customHeight="1">
      <c r="A69" s="9" t="s">
        <v>271</v>
      </c>
      <c r="B69" s="10">
        <v>3330</v>
      </c>
      <c r="C69" s="60">
        <f>SUM(C70,C71,C75:C78)</f>
        <v>0</v>
      </c>
      <c r="D69" s="60">
        <f>SUM(D70,D71,D75:D78)</f>
        <v>0</v>
      </c>
      <c r="E69" s="60">
        <f>SUM(E70,E71,E75:E78)</f>
        <v>0</v>
      </c>
      <c r="F69" s="60">
        <f>SUM(F70,F71,F75:F78)</f>
        <v>0</v>
      </c>
      <c r="G69" s="61">
        <f t="shared" si="8"/>
        <v>0</v>
      </c>
      <c r="H69" s="80" t="e">
        <f t="shared" si="9"/>
        <v>#DIV/0!</v>
      </c>
    </row>
    <row r="70" spans="1:8" ht="18" customHeight="1">
      <c r="A70" s="7" t="s">
        <v>181</v>
      </c>
      <c r="B70" s="8">
        <v>3335</v>
      </c>
      <c r="C70" s="55">
        <v>0</v>
      </c>
      <c r="D70" s="55">
        <v>0</v>
      </c>
      <c r="E70" s="55">
        <v>0</v>
      </c>
      <c r="F70" s="55">
        <v>0</v>
      </c>
      <c r="G70" s="55">
        <f t="shared" si="8"/>
        <v>0</v>
      </c>
      <c r="H70" s="78" t="e">
        <f t="shared" si="9"/>
        <v>#DIV/0!</v>
      </c>
    </row>
    <row r="71" spans="1:8" ht="18" customHeight="1">
      <c r="A71" s="7" t="s">
        <v>174</v>
      </c>
      <c r="B71" s="5">
        <v>3340</v>
      </c>
      <c r="C71" s="79">
        <f>SUM(C72:C74)</f>
        <v>0</v>
      </c>
      <c r="D71" s="79">
        <f>SUM(D72:D74)</f>
        <v>0</v>
      </c>
      <c r="E71" s="79">
        <f>SUM(E72:E74)</f>
        <v>0</v>
      </c>
      <c r="F71" s="79">
        <f>SUM(F72:F74)</f>
        <v>0</v>
      </c>
      <c r="G71" s="55">
        <f t="shared" ref="G71:G78" si="10">F71-E71</f>
        <v>0</v>
      </c>
      <c r="H71" s="78" t="e">
        <f t="shared" ref="H71:H78" si="11">(F71/E71)*100</f>
        <v>#DIV/0!</v>
      </c>
    </row>
    <row r="72" spans="1:8" ht="18" customHeight="1">
      <c r="A72" s="7" t="s">
        <v>61</v>
      </c>
      <c r="B72" s="5">
        <v>3341</v>
      </c>
      <c r="C72" s="55">
        <v>0</v>
      </c>
      <c r="D72" s="55">
        <v>0</v>
      </c>
      <c r="E72" s="55">
        <v>0</v>
      </c>
      <c r="F72" s="55">
        <v>0</v>
      </c>
      <c r="G72" s="55">
        <f t="shared" si="10"/>
        <v>0</v>
      </c>
      <c r="H72" s="78" t="e">
        <f t="shared" si="11"/>
        <v>#DIV/0!</v>
      </c>
    </row>
    <row r="73" spans="1:8" ht="18" customHeight="1">
      <c r="A73" s="7" t="s">
        <v>64</v>
      </c>
      <c r="B73" s="5">
        <v>3342</v>
      </c>
      <c r="C73" s="55">
        <v>0</v>
      </c>
      <c r="D73" s="55">
        <v>0</v>
      </c>
      <c r="E73" s="55">
        <v>0</v>
      </c>
      <c r="F73" s="55">
        <v>0</v>
      </c>
      <c r="G73" s="55">
        <f t="shared" si="10"/>
        <v>0</v>
      </c>
      <c r="H73" s="78" t="e">
        <f t="shared" si="11"/>
        <v>#DIV/0!</v>
      </c>
    </row>
    <row r="74" spans="1:8" ht="18" customHeight="1">
      <c r="A74" s="7" t="s">
        <v>80</v>
      </c>
      <c r="B74" s="5">
        <v>3343</v>
      </c>
      <c r="C74" s="55">
        <v>0</v>
      </c>
      <c r="D74" s="55">
        <v>0</v>
      </c>
      <c r="E74" s="55">
        <v>0</v>
      </c>
      <c r="F74" s="55">
        <v>0</v>
      </c>
      <c r="G74" s="55">
        <f t="shared" si="10"/>
        <v>0</v>
      </c>
      <c r="H74" s="78" t="e">
        <f t="shared" si="11"/>
        <v>#DIV/0!</v>
      </c>
    </row>
    <row r="75" spans="1:8" ht="18" customHeight="1">
      <c r="A75" s="7" t="s">
        <v>293</v>
      </c>
      <c r="B75" s="5">
        <v>3350</v>
      </c>
      <c r="C75" s="55">
        <v>0</v>
      </c>
      <c r="D75" s="55">
        <v>0</v>
      </c>
      <c r="E75" s="55">
        <v>0</v>
      </c>
      <c r="F75" s="55">
        <v>0</v>
      </c>
      <c r="G75" s="55">
        <f t="shared" si="10"/>
        <v>0</v>
      </c>
      <c r="H75" s="78" t="e">
        <f t="shared" si="11"/>
        <v>#DIV/0!</v>
      </c>
    </row>
    <row r="76" spans="1:8" ht="21.75" customHeight="1">
      <c r="A76" s="7" t="s">
        <v>294</v>
      </c>
      <c r="B76" s="5">
        <v>3360</v>
      </c>
      <c r="C76" s="55">
        <v>0</v>
      </c>
      <c r="D76" s="55">
        <v>0</v>
      </c>
      <c r="E76" s="55">
        <v>0</v>
      </c>
      <c r="F76" s="55">
        <v>0</v>
      </c>
      <c r="G76" s="55">
        <f t="shared" si="10"/>
        <v>0</v>
      </c>
      <c r="H76" s="78" t="e">
        <f t="shared" si="11"/>
        <v>#DIV/0!</v>
      </c>
    </row>
    <row r="77" spans="1:8" ht="23.25" customHeight="1">
      <c r="A77" s="7" t="s">
        <v>295</v>
      </c>
      <c r="B77" s="5">
        <v>3370</v>
      </c>
      <c r="C77" s="55">
        <v>0</v>
      </c>
      <c r="D77" s="55">
        <v>0</v>
      </c>
      <c r="E77" s="55">
        <v>0</v>
      </c>
      <c r="F77" s="55">
        <v>0</v>
      </c>
      <c r="G77" s="55">
        <f t="shared" si="10"/>
        <v>0</v>
      </c>
      <c r="H77" s="78" t="e">
        <f t="shared" si="11"/>
        <v>#DIV/0!</v>
      </c>
    </row>
    <row r="78" spans="1:8" ht="18" customHeight="1">
      <c r="A78" s="7" t="s">
        <v>270</v>
      </c>
      <c r="B78" s="8">
        <v>3380</v>
      </c>
      <c r="C78" s="55">
        <v>0</v>
      </c>
      <c r="D78" s="55">
        <v>0</v>
      </c>
      <c r="E78" s="55">
        <v>0</v>
      </c>
      <c r="F78" s="55">
        <v>0</v>
      </c>
      <c r="G78" s="55">
        <f t="shared" si="10"/>
        <v>0</v>
      </c>
      <c r="H78" s="78" t="e">
        <f t="shared" si="11"/>
        <v>#DIV/0!</v>
      </c>
    </row>
    <row r="79" spans="1:8" ht="20.100000000000001" customHeight="1">
      <c r="A79" s="9" t="s">
        <v>94</v>
      </c>
      <c r="B79" s="10">
        <v>3395</v>
      </c>
      <c r="C79" s="60">
        <f>SUM(C62,C69)</f>
        <v>0</v>
      </c>
      <c r="D79" s="60">
        <f>SUM(D62,D69)</f>
        <v>0</v>
      </c>
      <c r="E79" s="60">
        <f>SUM(E62,E69)</f>
        <v>0</v>
      </c>
      <c r="F79" s="60">
        <f>SUM(F62,F69)</f>
        <v>0</v>
      </c>
      <c r="G79" s="61">
        <f>F79-E79</f>
        <v>0</v>
      </c>
      <c r="H79" s="80" t="e">
        <f>(F79/E79)*100</f>
        <v>#DIV/0!</v>
      </c>
    </row>
    <row r="80" spans="1:8" ht="20.100000000000001" customHeight="1">
      <c r="A80" s="9" t="s">
        <v>277</v>
      </c>
      <c r="B80" s="10">
        <v>3400</v>
      </c>
      <c r="C80" s="60">
        <f>SUM(C40,C60,C79)</f>
        <v>-10889.5</v>
      </c>
      <c r="D80" s="60">
        <f>SUM(D40,D60,D79)</f>
        <v>6157</v>
      </c>
      <c r="E80" s="60">
        <f>SUM(E40,E60,E79)</f>
        <v>243.30000000000018</v>
      </c>
      <c r="F80" s="60">
        <f>SUM(F40,F60,F79)</f>
        <v>6157</v>
      </c>
      <c r="G80" s="61">
        <f>F80-E80</f>
        <v>5913.7</v>
      </c>
      <c r="H80" s="80">
        <f>(F80/E80)*100</f>
        <v>2530.6206329634178</v>
      </c>
    </row>
    <row r="81" spans="1:8" ht="20.100000000000001" customHeight="1">
      <c r="A81" s="7" t="s">
        <v>188</v>
      </c>
      <c r="B81" s="8">
        <v>3405</v>
      </c>
      <c r="C81" s="55">
        <v>6652</v>
      </c>
      <c r="D81" s="55">
        <v>2573</v>
      </c>
      <c r="E81" s="55">
        <v>3317.8</v>
      </c>
      <c r="F81" s="55">
        <v>2573</v>
      </c>
      <c r="G81" s="55">
        <f>F81-E81</f>
        <v>-744.80000000000018</v>
      </c>
      <c r="H81" s="78">
        <f>(F81/E81)*100</f>
        <v>77.551389474953282</v>
      </c>
    </row>
    <row r="82" spans="1:8" ht="20.100000000000001" customHeight="1">
      <c r="A82" s="49" t="s">
        <v>96</v>
      </c>
      <c r="B82" s="8">
        <v>3410</v>
      </c>
      <c r="C82" s="55">
        <v>0</v>
      </c>
      <c r="D82" s="55">
        <v>0</v>
      </c>
      <c r="E82" s="55">
        <v>0</v>
      </c>
      <c r="F82" s="55">
        <v>0</v>
      </c>
      <c r="G82" s="55">
        <f>F82-E82</f>
        <v>0</v>
      </c>
      <c r="H82" s="78" t="e">
        <f>(F82/E82)*100</f>
        <v>#DIV/0!</v>
      </c>
    </row>
    <row r="83" spans="1:8" ht="20.100000000000001" customHeight="1">
      <c r="A83" s="7" t="s">
        <v>189</v>
      </c>
      <c r="B83" s="8">
        <v>3415</v>
      </c>
      <c r="C83" s="62">
        <f>SUM(C81,C80,C82)</f>
        <v>-4237.5</v>
      </c>
      <c r="D83" s="62">
        <f>SUM(D81,D80,D82)</f>
        <v>8730</v>
      </c>
      <c r="E83" s="62">
        <f>SUM(E81,E80,E82)</f>
        <v>3561.1000000000004</v>
      </c>
      <c r="F83" s="62">
        <f>SUM(F81,F80,F82)</f>
        <v>8730</v>
      </c>
      <c r="G83" s="55">
        <f>F83-E83</f>
        <v>5168.8999999999996</v>
      </c>
      <c r="H83" s="78">
        <f>(F83/E83)*100</f>
        <v>245.14897082362191</v>
      </c>
    </row>
    <row r="84" spans="1:8" ht="15.75" customHeight="1">
      <c r="A84" s="20"/>
      <c r="B84" s="1"/>
      <c r="C84" s="82"/>
      <c r="D84" s="82"/>
      <c r="E84" s="82"/>
      <c r="F84" s="82"/>
      <c r="G84" s="82"/>
      <c r="H84" s="93"/>
    </row>
    <row r="85" spans="1:8" s="4" customFormat="1" ht="15" customHeight="1">
      <c r="A85" s="2"/>
      <c r="B85" s="21"/>
      <c r="C85" s="21"/>
      <c r="D85" s="21"/>
      <c r="E85" s="21"/>
      <c r="F85" s="21"/>
      <c r="G85" s="21"/>
      <c r="H85" s="21"/>
    </row>
    <row r="86" spans="1:8" ht="21.75" customHeight="1">
      <c r="A86" s="37" t="s">
        <v>421</v>
      </c>
      <c r="B86" s="1"/>
      <c r="C86" s="243" t="s">
        <v>440</v>
      </c>
      <c r="D86" s="243"/>
      <c r="E86" s="48"/>
      <c r="F86" s="222" t="s">
        <v>407</v>
      </c>
      <c r="G86" s="234"/>
      <c r="H86" s="234"/>
    </row>
    <row r="87" spans="1:8">
      <c r="A87" s="19" t="s">
        <v>439</v>
      </c>
      <c r="C87" s="234" t="s">
        <v>441</v>
      </c>
      <c r="D87" s="234"/>
      <c r="F87" s="234" t="s">
        <v>337</v>
      </c>
      <c r="G87" s="234"/>
      <c r="H87" s="234"/>
    </row>
  </sheetData>
  <mergeCells count="10">
    <mergeCell ref="C87:D87"/>
    <mergeCell ref="A1:H1"/>
    <mergeCell ref="A3:A4"/>
    <mergeCell ref="B3:B4"/>
    <mergeCell ref="C3:D3"/>
    <mergeCell ref="E3:H3"/>
    <mergeCell ref="C86:D86"/>
    <mergeCell ref="F87:H87"/>
    <mergeCell ref="D41:H41"/>
    <mergeCell ref="F86:H86"/>
  </mergeCells>
  <phoneticPr fontId="3" type="noConversion"/>
  <pageMargins left="1.1811023622047245" right="0.39370078740157483" top="0.39370078740157483" bottom="0.39370078740157483" header="0.19685039370078741" footer="0.23622047244094491"/>
  <pageSetup paperSize="9" scale="58" fitToHeight="0" orientation="landscape" r:id="rId1"/>
  <headerFooter alignWithMargins="0">
    <oddHeader xml:space="preserve">&amp;R&amp;"Times New Roman,звичайний"&amp;14Продовження додатка 3
Таблиця 3
</oddHeader>
  </headerFooter>
  <rowBreaks count="1" manualBreakCount="1">
    <brk id="40" max="16383" man="1"/>
  </rowBreaks>
  <ignoredErrors>
    <ignoredError sqref="H7:H8 G60:H60 G40:H40 G79:H81 G50:H51 H20 G42:H43 G69:H70 G62:H63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S183"/>
  <sheetViews>
    <sheetView topLeftCell="A22" zoomScale="60" zoomScaleNormal="60" zoomScaleSheetLayoutView="53" workbookViewId="0">
      <selection activeCell="C41" sqref="C41:I41"/>
    </sheetView>
  </sheetViews>
  <sheetFormatPr defaultRowHeight="18.75"/>
  <cols>
    <col min="1" max="1" width="50.7109375" style="2" customWidth="1"/>
    <col min="2" max="2" width="16.140625" style="3" customWidth="1"/>
    <col min="3" max="8" width="15.140625" style="3" customWidth="1"/>
    <col min="9" max="16" width="15.140625" style="2" customWidth="1"/>
    <col min="17" max="17" width="15.7109375" style="2" customWidth="1"/>
    <col min="18" max="19" width="15.140625" style="2" customWidth="1"/>
    <col min="20" max="20" width="13.5703125" style="2" customWidth="1"/>
    <col min="21" max="21" width="9.140625" style="2"/>
    <col min="22" max="22" width="9.140625" style="2" customWidth="1"/>
    <col min="23" max="16384" width="9.140625" style="2"/>
  </cols>
  <sheetData>
    <row r="1" spans="1:19">
      <c r="A1" s="222" t="s">
        <v>108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</row>
    <row r="2" spans="1:19">
      <c r="A2" s="300"/>
      <c r="B2" s="300"/>
      <c r="C2" s="300"/>
      <c r="D2" s="300"/>
      <c r="E2" s="300"/>
      <c r="F2" s="300"/>
      <c r="G2" s="300"/>
      <c r="H2" s="300"/>
    </row>
    <row r="3" spans="1:19" ht="57" customHeight="1">
      <c r="A3" s="255" t="s">
        <v>143</v>
      </c>
      <c r="B3" s="255"/>
      <c r="C3" s="255"/>
      <c r="D3" s="255"/>
      <c r="E3" s="255"/>
      <c r="F3" s="255"/>
      <c r="G3" s="6" t="s">
        <v>14</v>
      </c>
      <c r="H3" s="297" t="s">
        <v>115</v>
      </c>
      <c r="I3" s="298"/>
      <c r="J3" s="298"/>
      <c r="K3" s="299"/>
      <c r="L3" s="274" t="s">
        <v>400</v>
      </c>
      <c r="M3" s="274"/>
      <c r="N3" s="274"/>
      <c r="O3" s="274"/>
      <c r="P3" s="274"/>
      <c r="Q3" s="274"/>
      <c r="R3" s="274"/>
      <c r="S3" s="274"/>
    </row>
    <row r="4" spans="1:19" ht="56.25" customHeight="1">
      <c r="A4" s="255"/>
      <c r="B4" s="255"/>
      <c r="C4" s="255"/>
      <c r="D4" s="255"/>
      <c r="E4" s="255"/>
      <c r="F4" s="255"/>
      <c r="G4" s="6"/>
      <c r="H4" s="224" t="s">
        <v>131</v>
      </c>
      <c r="I4" s="224"/>
      <c r="J4" s="224" t="s">
        <v>132</v>
      </c>
      <c r="K4" s="224"/>
      <c r="L4" s="224" t="s">
        <v>133</v>
      </c>
      <c r="M4" s="224"/>
      <c r="N4" s="268" t="s">
        <v>124</v>
      </c>
      <c r="O4" s="256"/>
      <c r="P4" s="255" t="s">
        <v>138</v>
      </c>
      <c r="Q4" s="255"/>
      <c r="R4" s="255" t="s">
        <v>139</v>
      </c>
      <c r="S4" s="255"/>
    </row>
    <row r="5" spans="1:19" ht="18" customHeight="1">
      <c r="A5" s="255">
        <v>1</v>
      </c>
      <c r="B5" s="255"/>
      <c r="C5" s="255"/>
      <c r="D5" s="255"/>
      <c r="E5" s="255"/>
      <c r="F5" s="255"/>
      <c r="G5" s="6">
        <v>2</v>
      </c>
      <c r="H5" s="224"/>
      <c r="I5" s="224"/>
      <c r="J5" s="224"/>
      <c r="K5" s="224"/>
      <c r="L5" s="224">
        <v>5</v>
      </c>
      <c r="M5" s="224">
        <v>5</v>
      </c>
      <c r="N5" s="224">
        <v>6</v>
      </c>
      <c r="O5" s="224"/>
      <c r="P5" s="255">
        <v>7</v>
      </c>
      <c r="Q5" s="255"/>
      <c r="R5" s="255">
        <v>8</v>
      </c>
      <c r="S5" s="255"/>
    </row>
    <row r="6" spans="1:19" s="4" customFormat="1" ht="37.5" customHeight="1">
      <c r="A6" s="254" t="s">
        <v>153</v>
      </c>
      <c r="B6" s="254"/>
      <c r="C6" s="254"/>
      <c r="D6" s="254"/>
      <c r="E6" s="254"/>
      <c r="F6" s="254"/>
      <c r="G6" s="10">
        <v>4000</v>
      </c>
      <c r="H6" s="286">
        <f t="shared" ref="H6:L6" si="0">SUM(H7:H12)</f>
        <v>7164.5</v>
      </c>
      <c r="I6" s="286">
        <f t="shared" si="0"/>
        <v>0</v>
      </c>
      <c r="J6" s="281">
        <f t="shared" si="0"/>
        <v>19996</v>
      </c>
      <c r="K6" s="282"/>
      <c r="L6" s="281">
        <f t="shared" si="0"/>
        <v>3243</v>
      </c>
      <c r="M6" s="282"/>
      <c r="N6" s="281">
        <f>N7+N8</f>
        <v>19996</v>
      </c>
      <c r="O6" s="282"/>
      <c r="P6" s="286">
        <f t="shared" ref="P6:P12" si="1">SUM(N6-L6)</f>
        <v>16753</v>
      </c>
      <c r="Q6" s="286">
        <f t="shared" ref="Q6:Q12" si="2">SUM(B6,E6,G6,M6)</f>
        <v>4000</v>
      </c>
      <c r="R6" s="293">
        <f t="shared" ref="R6:R12" si="3">(N6/L6)*100</f>
        <v>616.58957755164977</v>
      </c>
      <c r="S6" s="293">
        <f t="shared" ref="S6:S12" si="4">SUM(D6,G6,I6,O6)</f>
        <v>4000</v>
      </c>
    </row>
    <row r="7" spans="1:19" ht="20.100000000000001" customHeight="1">
      <c r="A7" s="292" t="s">
        <v>1</v>
      </c>
      <c r="B7" s="292"/>
      <c r="C7" s="292"/>
      <c r="D7" s="292"/>
      <c r="E7" s="292"/>
      <c r="F7" s="292"/>
      <c r="G7" s="5" t="s">
        <v>111</v>
      </c>
      <c r="H7" s="284">
        <v>37.6</v>
      </c>
      <c r="I7" s="284"/>
      <c r="J7" s="283">
        <v>18279</v>
      </c>
      <c r="K7" s="283"/>
      <c r="L7" s="284">
        <v>0</v>
      </c>
      <c r="M7" s="284"/>
      <c r="N7" s="283">
        <v>18279</v>
      </c>
      <c r="O7" s="283"/>
      <c r="P7" s="288">
        <f t="shared" si="1"/>
        <v>18279</v>
      </c>
      <c r="Q7" s="288">
        <f t="shared" si="2"/>
        <v>0</v>
      </c>
      <c r="R7" s="287" t="e">
        <f t="shared" si="3"/>
        <v>#DIV/0!</v>
      </c>
      <c r="S7" s="287">
        <f t="shared" si="4"/>
        <v>0</v>
      </c>
    </row>
    <row r="8" spans="1:19" ht="20.100000000000001" customHeight="1">
      <c r="A8" s="292" t="s">
        <v>2</v>
      </c>
      <c r="B8" s="292"/>
      <c r="C8" s="292"/>
      <c r="D8" s="292"/>
      <c r="E8" s="292"/>
      <c r="F8" s="292"/>
      <c r="G8" s="8">
        <v>4020</v>
      </c>
      <c r="H8" s="284">
        <v>7125.4</v>
      </c>
      <c r="I8" s="284"/>
      <c r="J8" s="283">
        <v>1717</v>
      </c>
      <c r="K8" s="283"/>
      <c r="L8" s="284">
        <v>0</v>
      </c>
      <c r="M8" s="284"/>
      <c r="N8" s="283">
        <v>1717</v>
      </c>
      <c r="O8" s="283"/>
      <c r="P8" s="288">
        <f t="shared" si="1"/>
        <v>1717</v>
      </c>
      <c r="Q8" s="288">
        <f t="shared" si="2"/>
        <v>4020</v>
      </c>
      <c r="R8" s="287" t="e">
        <f t="shared" si="3"/>
        <v>#DIV/0!</v>
      </c>
      <c r="S8" s="287">
        <f t="shared" si="4"/>
        <v>4020</v>
      </c>
    </row>
    <row r="9" spans="1:19" ht="19.5" customHeight="1">
      <c r="A9" s="292" t="s">
        <v>24</v>
      </c>
      <c r="B9" s="292"/>
      <c r="C9" s="292"/>
      <c r="D9" s="292"/>
      <c r="E9" s="292"/>
      <c r="F9" s="292"/>
      <c r="G9" s="5">
        <v>4030</v>
      </c>
      <c r="H9" s="284">
        <v>0</v>
      </c>
      <c r="I9" s="284"/>
      <c r="J9" s="283"/>
      <c r="K9" s="283"/>
      <c r="L9" s="284">
        <v>3243</v>
      </c>
      <c r="M9" s="284"/>
      <c r="N9" s="283"/>
      <c r="O9" s="283"/>
      <c r="P9" s="288">
        <f t="shared" si="1"/>
        <v>-3243</v>
      </c>
      <c r="Q9" s="288">
        <f t="shared" si="2"/>
        <v>4030</v>
      </c>
      <c r="R9" s="287">
        <f t="shared" si="3"/>
        <v>0</v>
      </c>
      <c r="S9" s="287">
        <f t="shared" si="4"/>
        <v>4030</v>
      </c>
    </row>
    <row r="10" spans="1:19" ht="20.100000000000001" customHeight="1">
      <c r="A10" s="292" t="s">
        <v>3</v>
      </c>
      <c r="B10" s="292"/>
      <c r="C10" s="292"/>
      <c r="D10" s="292"/>
      <c r="E10" s="292"/>
      <c r="F10" s="292"/>
      <c r="G10" s="8">
        <v>4040</v>
      </c>
      <c r="H10" s="284">
        <v>1.5</v>
      </c>
      <c r="I10" s="284"/>
      <c r="J10" s="283"/>
      <c r="K10" s="283"/>
      <c r="L10" s="284">
        <v>0</v>
      </c>
      <c r="M10" s="284"/>
      <c r="N10" s="283"/>
      <c r="O10" s="283"/>
      <c r="P10" s="288">
        <f t="shared" si="1"/>
        <v>0</v>
      </c>
      <c r="Q10" s="288">
        <f t="shared" si="2"/>
        <v>4040</v>
      </c>
      <c r="R10" s="287" t="e">
        <f t="shared" si="3"/>
        <v>#DIV/0!</v>
      </c>
      <c r="S10" s="287">
        <f t="shared" si="4"/>
        <v>4040</v>
      </c>
    </row>
    <row r="11" spans="1:19" ht="21" customHeight="1">
      <c r="A11" s="292" t="s">
        <v>50</v>
      </c>
      <c r="B11" s="292"/>
      <c r="C11" s="292"/>
      <c r="D11" s="292"/>
      <c r="E11" s="292"/>
      <c r="F11" s="292"/>
      <c r="G11" s="5">
        <v>4050</v>
      </c>
      <c r="H11" s="284">
        <v>0</v>
      </c>
      <c r="I11" s="284"/>
      <c r="J11" s="283"/>
      <c r="K11" s="283"/>
      <c r="L11" s="284">
        <v>0</v>
      </c>
      <c r="M11" s="284"/>
      <c r="N11" s="283"/>
      <c r="O11" s="283"/>
      <c r="P11" s="288">
        <f t="shared" si="1"/>
        <v>0</v>
      </c>
      <c r="Q11" s="288">
        <f t="shared" si="2"/>
        <v>4050</v>
      </c>
      <c r="R11" s="287" t="e">
        <f t="shared" si="3"/>
        <v>#DIV/0!</v>
      </c>
      <c r="S11" s="287">
        <f t="shared" si="4"/>
        <v>4050</v>
      </c>
    </row>
    <row r="12" spans="1:19">
      <c r="A12" s="229" t="s">
        <v>158</v>
      </c>
      <c r="B12" s="227"/>
      <c r="C12" s="227"/>
      <c r="D12" s="227"/>
      <c r="E12" s="227"/>
      <c r="F12" s="228"/>
      <c r="G12" s="5">
        <v>4060</v>
      </c>
      <c r="H12" s="284">
        <v>0</v>
      </c>
      <c r="I12" s="284"/>
      <c r="J12" s="283"/>
      <c r="K12" s="283"/>
      <c r="L12" s="284">
        <v>0</v>
      </c>
      <c r="M12" s="284"/>
      <c r="N12" s="283"/>
      <c r="O12" s="283"/>
      <c r="P12" s="288">
        <f t="shared" si="1"/>
        <v>0</v>
      </c>
      <c r="Q12" s="288">
        <f t="shared" si="2"/>
        <v>4060</v>
      </c>
      <c r="R12" s="287" t="e">
        <f t="shared" si="3"/>
        <v>#DIV/0!</v>
      </c>
      <c r="S12" s="287">
        <f t="shared" si="4"/>
        <v>4060</v>
      </c>
    </row>
    <row r="13" spans="1:19">
      <c r="B13" s="2"/>
      <c r="C13" s="2"/>
      <c r="D13" s="2"/>
      <c r="E13" s="2"/>
      <c r="F13" s="2"/>
      <c r="G13" s="2"/>
      <c r="H13" s="2"/>
    </row>
    <row r="14" spans="1:19">
      <c r="B14" s="2"/>
      <c r="C14" s="2"/>
      <c r="D14" s="2"/>
      <c r="E14" s="2"/>
      <c r="F14" s="2"/>
      <c r="G14" s="2"/>
      <c r="H14" s="2"/>
    </row>
    <row r="15" spans="1:19" ht="18.75" customHeight="1">
      <c r="A15" s="280" t="s">
        <v>422</v>
      </c>
      <c r="B15" s="280"/>
      <c r="C15" s="243" t="s">
        <v>68</v>
      </c>
      <c r="D15" s="243"/>
      <c r="E15" s="243"/>
      <c r="F15" s="243"/>
      <c r="G15" s="243"/>
      <c r="H15" s="243"/>
      <c r="I15" s="243"/>
      <c r="J15" s="113"/>
      <c r="K15" s="234" t="s">
        <v>423</v>
      </c>
      <c r="L15" s="234"/>
      <c r="M15" s="234"/>
    </row>
    <row r="16" spans="1:19">
      <c r="A16" s="19" t="s">
        <v>338</v>
      </c>
      <c r="B16" s="19"/>
      <c r="C16" s="234" t="s">
        <v>339</v>
      </c>
      <c r="D16" s="234"/>
      <c r="E16" s="234"/>
      <c r="F16" s="234"/>
      <c r="G16" s="234"/>
      <c r="H16" s="234"/>
      <c r="I16" s="234"/>
      <c r="J16" s="19"/>
      <c r="K16" s="234" t="s">
        <v>337</v>
      </c>
      <c r="L16" s="234"/>
      <c r="M16" s="234"/>
    </row>
    <row r="17" spans="1:19">
      <c r="B17" s="2"/>
      <c r="C17" s="2"/>
      <c r="D17" s="2"/>
      <c r="E17" s="2"/>
      <c r="F17" s="2"/>
      <c r="G17" s="2"/>
      <c r="H17" s="2"/>
    </row>
    <row r="18" spans="1:19">
      <c r="B18" s="2"/>
      <c r="C18" s="2"/>
      <c r="D18" s="2"/>
      <c r="E18" s="2"/>
      <c r="F18" s="2"/>
      <c r="G18" s="2"/>
      <c r="H18" s="2"/>
    </row>
    <row r="19" spans="1:19">
      <c r="B19" s="2"/>
      <c r="C19" s="2"/>
      <c r="D19" s="2"/>
      <c r="E19" s="2"/>
      <c r="F19" s="2"/>
      <c r="G19" s="2"/>
      <c r="H19" s="2"/>
    </row>
    <row r="20" spans="1:19">
      <c r="B20" s="2"/>
      <c r="C20" s="2"/>
      <c r="D20" s="2"/>
      <c r="E20" s="2"/>
      <c r="F20" s="2"/>
      <c r="G20" s="2"/>
      <c r="H20" s="2"/>
    </row>
    <row r="21" spans="1:19">
      <c r="B21" s="2"/>
      <c r="C21" s="2"/>
      <c r="D21" s="2"/>
      <c r="E21" s="2"/>
      <c r="F21" s="2"/>
      <c r="G21" s="2"/>
      <c r="H21" s="2"/>
    </row>
    <row r="22" spans="1:19" ht="19.5" customHeight="1">
      <c r="A22" s="3"/>
      <c r="B22" s="2"/>
      <c r="C22" s="2"/>
      <c r="D22" s="2"/>
      <c r="E22" s="2"/>
      <c r="F22" s="2"/>
      <c r="G22" s="2"/>
      <c r="H22" s="2"/>
    </row>
    <row r="23" spans="1:19">
      <c r="A23" s="285" t="s">
        <v>325</v>
      </c>
      <c r="B23" s="285"/>
      <c r="C23" s="285"/>
      <c r="D23" s="285"/>
      <c r="E23" s="285"/>
      <c r="F23" s="285"/>
      <c r="G23" s="285"/>
      <c r="H23" s="285"/>
      <c r="I23" s="285"/>
      <c r="J23" s="285"/>
      <c r="K23" s="285"/>
      <c r="L23" s="285"/>
      <c r="M23" s="285"/>
    </row>
    <row r="24" spans="1:19">
      <c r="A24" s="111"/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</row>
    <row r="25" spans="1:19">
      <c r="A25" s="34"/>
    </row>
    <row r="26" spans="1:19" ht="56.25" customHeight="1">
      <c r="A26" s="294" t="s">
        <v>49</v>
      </c>
      <c r="B26" s="213" t="s">
        <v>326</v>
      </c>
      <c r="C26" s="215"/>
      <c r="D26" s="214"/>
      <c r="E26" s="224" t="s">
        <v>122</v>
      </c>
      <c r="F26" s="224"/>
      <c r="G26" s="255" t="s">
        <v>208</v>
      </c>
      <c r="H26" s="255"/>
      <c r="I26" s="255"/>
      <c r="J26" s="255"/>
      <c r="K26" s="255"/>
      <c r="L26" s="255"/>
      <c r="M26" s="255"/>
      <c r="N26" s="255"/>
      <c r="O26" s="255"/>
      <c r="P26" s="255"/>
      <c r="Q26" s="291" t="s">
        <v>327</v>
      </c>
      <c r="R26" s="291"/>
      <c r="S26" s="291"/>
    </row>
    <row r="27" spans="1:19" ht="67.5" customHeight="1">
      <c r="A27" s="295"/>
      <c r="B27" s="289" t="s">
        <v>41</v>
      </c>
      <c r="C27" s="268" t="s">
        <v>67</v>
      </c>
      <c r="D27" s="256"/>
      <c r="E27" s="224" t="s">
        <v>123</v>
      </c>
      <c r="F27" s="224" t="s">
        <v>124</v>
      </c>
      <c r="G27" s="224" t="s">
        <v>328</v>
      </c>
      <c r="H27" s="224"/>
      <c r="I27" s="224" t="s">
        <v>329</v>
      </c>
      <c r="J27" s="224"/>
      <c r="K27" s="224" t="s">
        <v>330</v>
      </c>
      <c r="L27" s="224"/>
      <c r="M27" s="224" t="s">
        <v>331</v>
      </c>
      <c r="N27" s="224"/>
      <c r="O27" s="224" t="s">
        <v>332</v>
      </c>
      <c r="P27" s="224"/>
      <c r="Q27" s="289" t="s">
        <v>41</v>
      </c>
      <c r="R27" s="268" t="s">
        <v>67</v>
      </c>
      <c r="S27" s="256"/>
    </row>
    <row r="28" spans="1:19" ht="67.5" customHeight="1">
      <c r="A28" s="296"/>
      <c r="B28" s="290"/>
      <c r="C28" s="6" t="s">
        <v>328</v>
      </c>
      <c r="D28" s="6" t="s">
        <v>333</v>
      </c>
      <c r="E28" s="224"/>
      <c r="F28" s="224"/>
      <c r="G28" s="5" t="s">
        <v>123</v>
      </c>
      <c r="H28" s="5" t="s">
        <v>124</v>
      </c>
      <c r="I28" s="5" t="s">
        <v>123</v>
      </c>
      <c r="J28" s="5" t="s">
        <v>124</v>
      </c>
      <c r="K28" s="5" t="s">
        <v>123</v>
      </c>
      <c r="L28" s="5" t="s">
        <v>124</v>
      </c>
      <c r="M28" s="5" t="s">
        <v>123</v>
      </c>
      <c r="N28" s="5" t="s">
        <v>124</v>
      </c>
      <c r="O28" s="5" t="s">
        <v>123</v>
      </c>
      <c r="P28" s="5" t="s">
        <v>124</v>
      </c>
      <c r="Q28" s="290"/>
      <c r="R28" s="6" t="s">
        <v>328</v>
      </c>
      <c r="S28" s="6" t="s">
        <v>333</v>
      </c>
    </row>
    <row r="29" spans="1:19" ht="37.5">
      <c r="A29" s="11" t="s">
        <v>334</v>
      </c>
      <c r="B29" s="60">
        <f>SUM(C29,D29)</f>
        <v>0</v>
      </c>
      <c r="C29" s="112">
        <v>0</v>
      </c>
      <c r="D29" s="112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60">
        <f>SUM(R29,S29)</f>
        <v>0</v>
      </c>
      <c r="R29" s="60">
        <f>SUM(C29,F29,H29,N29)</f>
        <v>0</v>
      </c>
      <c r="S29" s="60">
        <f>SUM(D29,J29,L29,P29)</f>
        <v>0</v>
      </c>
    </row>
    <row r="30" spans="1:19">
      <c r="A30" s="11"/>
      <c r="B30" s="85">
        <f t="shared" ref="B30:B37" si="5">SUM(C30,D30)</f>
        <v>0</v>
      </c>
      <c r="C30" s="112">
        <v>0</v>
      </c>
      <c r="D30" s="112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85">
        <f t="shared" ref="Q30:Q37" si="6">SUM(R30,S30)</f>
        <v>0</v>
      </c>
      <c r="R30" s="85">
        <f t="shared" ref="R30:R36" si="7">SUM(C30,F30,H30,N30)</f>
        <v>0</v>
      </c>
      <c r="S30" s="85">
        <f t="shared" ref="S30:S36" si="8">SUM(D30,J30,L30,P30)</f>
        <v>0</v>
      </c>
    </row>
    <row r="31" spans="1:19">
      <c r="A31" s="11"/>
      <c r="B31" s="85">
        <f t="shared" si="5"/>
        <v>0</v>
      </c>
      <c r="C31" s="112">
        <v>0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85">
        <f t="shared" si="6"/>
        <v>0</v>
      </c>
      <c r="R31" s="85">
        <f>SUM(C31,F31,H31,N31)</f>
        <v>0</v>
      </c>
      <c r="S31" s="85">
        <f>SUM(D31,J31,L31,P31)</f>
        <v>0</v>
      </c>
    </row>
    <row r="32" spans="1:19" ht="37.5">
      <c r="A32" s="11" t="s">
        <v>335</v>
      </c>
      <c r="B32" s="60">
        <f t="shared" si="5"/>
        <v>0</v>
      </c>
      <c r="C32" s="112">
        <v>0</v>
      </c>
      <c r="D32" s="112">
        <v>0</v>
      </c>
      <c r="E32" s="112">
        <v>0</v>
      </c>
      <c r="F32" s="112">
        <v>0</v>
      </c>
      <c r="G32" s="112">
        <v>0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60">
        <f t="shared" si="6"/>
        <v>0</v>
      </c>
      <c r="R32" s="60">
        <f t="shared" si="7"/>
        <v>0</v>
      </c>
      <c r="S32" s="60">
        <f t="shared" si="8"/>
        <v>0</v>
      </c>
    </row>
    <row r="33" spans="1:19">
      <c r="A33" s="11"/>
      <c r="B33" s="85">
        <f t="shared" si="5"/>
        <v>0</v>
      </c>
      <c r="C33" s="112">
        <v>0</v>
      </c>
      <c r="D33" s="112">
        <v>0</v>
      </c>
      <c r="E33" s="112">
        <v>0</v>
      </c>
      <c r="F33" s="112">
        <v>0</v>
      </c>
      <c r="G33" s="112">
        <v>0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85">
        <f t="shared" si="6"/>
        <v>0</v>
      </c>
      <c r="R33" s="85">
        <f t="shared" si="7"/>
        <v>0</v>
      </c>
      <c r="S33" s="85">
        <f t="shared" si="8"/>
        <v>0</v>
      </c>
    </row>
    <row r="34" spans="1:19">
      <c r="A34" s="11"/>
      <c r="B34" s="85">
        <f t="shared" si="5"/>
        <v>0</v>
      </c>
      <c r="C34" s="112">
        <v>0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85">
        <f t="shared" si="6"/>
        <v>0</v>
      </c>
      <c r="R34" s="85">
        <f>SUM(C34,F34,H34,N34)</f>
        <v>0</v>
      </c>
      <c r="S34" s="85">
        <f>SUM(D34,J34,L34,P34)</f>
        <v>0</v>
      </c>
    </row>
    <row r="35" spans="1:19" ht="37.5">
      <c r="A35" s="11" t="s">
        <v>336</v>
      </c>
      <c r="B35" s="60">
        <f t="shared" si="5"/>
        <v>0</v>
      </c>
      <c r="C35" s="112">
        <v>0</v>
      </c>
      <c r="D35" s="112">
        <v>0</v>
      </c>
      <c r="E35" s="112">
        <v>0</v>
      </c>
      <c r="F35" s="112">
        <v>0</v>
      </c>
      <c r="G35" s="112">
        <v>0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60">
        <f t="shared" si="6"/>
        <v>0</v>
      </c>
      <c r="R35" s="60">
        <f t="shared" si="7"/>
        <v>0</v>
      </c>
      <c r="S35" s="60">
        <f t="shared" si="8"/>
        <v>0</v>
      </c>
    </row>
    <row r="36" spans="1:19">
      <c r="A36" s="11"/>
      <c r="B36" s="85">
        <f t="shared" si="5"/>
        <v>0</v>
      </c>
      <c r="C36" s="112">
        <v>0</v>
      </c>
      <c r="D36" s="112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85">
        <f t="shared" si="6"/>
        <v>0</v>
      </c>
      <c r="R36" s="85">
        <f t="shared" si="7"/>
        <v>0</v>
      </c>
      <c r="S36" s="85">
        <f t="shared" si="8"/>
        <v>0</v>
      </c>
    </row>
    <row r="37" spans="1:19">
      <c r="A37" s="11"/>
      <c r="B37" s="85">
        <f t="shared" si="5"/>
        <v>0</v>
      </c>
      <c r="C37" s="112">
        <v>0</v>
      </c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85">
        <f t="shared" si="6"/>
        <v>0</v>
      </c>
      <c r="R37" s="85">
        <f>SUM(C37,F37,H37,N37)</f>
        <v>0</v>
      </c>
      <c r="S37" s="85">
        <f>SUM(D37,J37,L37,P37)</f>
        <v>0</v>
      </c>
    </row>
    <row r="38" spans="1:19">
      <c r="A38" s="11" t="s">
        <v>41</v>
      </c>
      <c r="B38" s="60">
        <f>SUM(B29,B32,B35)</f>
        <v>0</v>
      </c>
      <c r="C38" s="60">
        <v>0</v>
      </c>
      <c r="D38" s="60">
        <f t="shared" ref="D38:S38" si="9">SUM(D29,D32,D35)</f>
        <v>0</v>
      </c>
      <c r="E38" s="60">
        <f t="shared" si="9"/>
        <v>0</v>
      </c>
      <c r="F38" s="60">
        <f t="shared" si="9"/>
        <v>0</v>
      </c>
      <c r="G38" s="60">
        <f t="shared" si="9"/>
        <v>0</v>
      </c>
      <c r="H38" s="60">
        <f t="shared" si="9"/>
        <v>0</v>
      </c>
      <c r="I38" s="60">
        <f t="shared" si="9"/>
        <v>0</v>
      </c>
      <c r="J38" s="60">
        <f t="shared" si="9"/>
        <v>0</v>
      </c>
      <c r="K38" s="60">
        <f t="shared" si="9"/>
        <v>0</v>
      </c>
      <c r="L38" s="60">
        <f t="shared" si="9"/>
        <v>0</v>
      </c>
      <c r="M38" s="60">
        <f t="shared" si="9"/>
        <v>0</v>
      </c>
      <c r="N38" s="60">
        <f t="shared" si="9"/>
        <v>0</v>
      </c>
      <c r="O38" s="60">
        <f t="shared" si="9"/>
        <v>0</v>
      </c>
      <c r="P38" s="60">
        <f t="shared" si="9"/>
        <v>0</v>
      </c>
      <c r="Q38" s="60">
        <f t="shared" si="9"/>
        <v>0</v>
      </c>
      <c r="R38" s="60">
        <f t="shared" si="9"/>
        <v>0</v>
      </c>
      <c r="S38" s="60">
        <f t="shared" si="9"/>
        <v>0</v>
      </c>
    </row>
    <row r="39" spans="1:19">
      <c r="A39" s="34"/>
    </row>
    <row r="40" spans="1:19">
      <c r="A40" s="34"/>
    </row>
    <row r="41" spans="1:19">
      <c r="A41" s="280" t="s">
        <v>424</v>
      </c>
      <c r="B41" s="280"/>
      <c r="C41" s="243" t="s">
        <v>443</v>
      </c>
      <c r="D41" s="243"/>
      <c r="E41" s="243"/>
      <c r="F41" s="243"/>
      <c r="G41" s="243"/>
      <c r="H41" s="243"/>
      <c r="I41" s="243"/>
      <c r="J41" s="113"/>
      <c r="K41" s="222" t="s">
        <v>407</v>
      </c>
      <c r="L41" s="234"/>
      <c r="M41" s="234"/>
    </row>
    <row r="42" spans="1:19">
      <c r="A42" s="19" t="s">
        <v>442</v>
      </c>
      <c r="B42" s="19"/>
      <c r="C42" s="234" t="s">
        <v>339</v>
      </c>
      <c r="D42" s="234"/>
      <c r="E42" s="234"/>
      <c r="F42" s="234"/>
      <c r="G42" s="234"/>
      <c r="H42" s="234"/>
      <c r="I42" s="234"/>
      <c r="J42" s="19"/>
      <c r="K42" s="234" t="s">
        <v>337</v>
      </c>
      <c r="L42" s="234"/>
      <c r="M42" s="234"/>
    </row>
    <row r="43" spans="1:19">
      <c r="A43" s="34"/>
    </row>
    <row r="44" spans="1:19">
      <c r="A44" s="34"/>
    </row>
    <row r="45" spans="1:19">
      <c r="A45" s="34"/>
    </row>
    <row r="46" spans="1:19">
      <c r="A46" s="34"/>
    </row>
    <row r="47" spans="1:19">
      <c r="A47" s="34"/>
    </row>
    <row r="48" spans="1:19">
      <c r="A48" s="34"/>
    </row>
    <row r="49" spans="1:1">
      <c r="A49" s="34"/>
    </row>
    <row r="50" spans="1:1">
      <c r="A50" s="34"/>
    </row>
    <row r="51" spans="1:1">
      <c r="A51" s="34"/>
    </row>
    <row r="52" spans="1:1">
      <c r="A52" s="34"/>
    </row>
    <row r="53" spans="1:1">
      <c r="A53" s="34"/>
    </row>
    <row r="54" spans="1:1">
      <c r="A54" s="34"/>
    </row>
    <row r="55" spans="1:1">
      <c r="A55" s="34"/>
    </row>
    <row r="56" spans="1:1">
      <c r="A56" s="34"/>
    </row>
    <row r="57" spans="1:1">
      <c r="A57" s="34"/>
    </row>
    <row r="58" spans="1:1">
      <c r="A58" s="34"/>
    </row>
    <row r="59" spans="1:1">
      <c r="A59" s="34"/>
    </row>
    <row r="60" spans="1:1">
      <c r="A60" s="34"/>
    </row>
    <row r="61" spans="1:1">
      <c r="A61" s="34"/>
    </row>
    <row r="62" spans="1:1">
      <c r="A62" s="34"/>
    </row>
    <row r="63" spans="1:1">
      <c r="A63" s="34"/>
    </row>
    <row r="64" spans="1:1">
      <c r="A64" s="34"/>
    </row>
    <row r="65" spans="1:1">
      <c r="A65" s="34"/>
    </row>
    <row r="66" spans="1:1">
      <c r="A66" s="34"/>
    </row>
    <row r="67" spans="1:1">
      <c r="A67" s="34"/>
    </row>
    <row r="68" spans="1:1">
      <c r="A68" s="34"/>
    </row>
    <row r="69" spans="1:1">
      <c r="A69" s="34"/>
    </row>
    <row r="70" spans="1:1">
      <c r="A70" s="34"/>
    </row>
    <row r="71" spans="1:1">
      <c r="A71" s="34"/>
    </row>
    <row r="72" spans="1:1">
      <c r="A72" s="34"/>
    </row>
    <row r="73" spans="1:1">
      <c r="A73" s="34"/>
    </row>
    <row r="74" spans="1:1">
      <c r="A74" s="34"/>
    </row>
    <row r="75" spans="1:1">
      <c r="A75" s="34"/>
    </row>
    <row r="76" spans="1:1">
      <c r="A76" s="34"/>
    </row>
    <row r="77" spans="1:1">
      <c r="A77" s="34"/>
    </row>
    <row r="78" spans="1:1">
      <c r="A78" s="34"/>
    </row>
    <row r="79" spans="1:1">
      <c r="A79" s="34"/>
    </row>
    <row r="80" spans="1:1">
      <c r="A80" s="34"/>
    </row>
    <row r="81" spans="1:1">
      <c r="A81" s="34"/>
    </row>
    <row r="82" spans="1:1">
      <c r="A82" s="34"/>
    </row>
    <row r="83" spans="1:1">
      <c r="A83" s="34"/>
    </row>
    <row r="84" spans="1:1">
      <c r="A84" s="34"/>
    </row>
    <row r="85" spans="1:1">
      <c r="A85" s="34"/>
    </row>
    <row r="86" spans="1:1">
      <c r="A86" s="34"/>
    </row>
    <row r="87" spans="1:1">
      <c r="A87" s="34"/>
    </row>
    <row r="88" spans="1:1">
      <c r="A88" s="34"/>
    </row>
    <row r="89" spans="1:1">
      <c r="A89" s="34"/>
    </row>
    <row r="90" spans="1:1">
      <c r="A90" s="34"/>
    </row>
    <row r="91" spans="1:1">
      <c r="A91" s="34"/>
    </row>
    <row r="92" spans="1:1">
      <c r="A92" s="34"/>
    </row>
    <row r="93" spans="1:1">
      <c r="A93" s="34"/>
    </row>
    <row r="94" spans="1:1">
      <c r="A94" s="34"/>
    </row>
    <row r="95" spans="1:1">
      <c r="A95" s="34"/>
    </row>
    <row r="96" spans="1:1">
      <c r="A96" s="34"/>
    </row>
    <row r="97" spans="1:1">
      <c r="A97" s="34"/>
    </row>
    <row r="98" spans="1:1">
      <c r="A98" s="34"/>
    </row>
    <row r="99" spans="1:1">
      <c r="A99" s="34"/>
    </row>
    <row r="100" spans="1:1">
      <c r="A100" s="34"/>
    </row>
    <row r="101" spans="1:1">
      <c r="A101" s="34"/>
    </row>
    <row r="102" spans="1:1">
      <c r="A102" s="34"/>
    </row>
    <row r="103" spans="1:1">
      <c r="A103" s="34"/>
    </row>
    <row r="104" spans="1:1">
      <c r="A104" s="34"/>
    </row>
    <row r="105" spans="1:1">
      <c r="A105" s="34"/>
    </row>
    <row r="106" spans="1:1">
      <c r="A106" s="34"/>
    </row>
    <row r="107" spans="1:1">
      <c r="A107" s="34"/>
    </row>
    <row r="108" spans="1:1">
      <c r="A108" s="34"/>
    </row>
    <row r="109" spans="1:1">
      <c r="A109" s="34"/>
    </row>
    <row r="110" spans="1:1">
      <c r="A110" s="34"/>
    </row>
    <row r="111" spans="1:1">
      <c r="A111" s="34"/>
    </row>
    <row r="112" spans="1:1">
      <c r="A112" s="34"/>
    </row>
    <row r="113" spans="1:1">
      <c r="A113" s="34"/>
    </row>
    <row r="114" spans="1:1">
      <c r="A114" s="34"/>
    </row>
    <row r="115" spans="1:1">
      <c r="A115" s="34"/>
    </row>
    <row r="116" spans="1:1">
      <c r="A116" s="34"/>
    </row>
    <row r="117" spans="1:1">
      <c r="A117" s="34"/>
    </row>
    <row r="118" spans="1:1">
      <c r="A118" s="34"/>
    </row>
    <row r="119" spans="1:1">
      <c r="A119" s="34"/>
    </row>
    <row r="120" spans="1:1">
      <c r="A120" s="34"/>
    </row>
    <row r="121" spans="1:1">
      <c r="A121" s="34"/>
    </row>
    <row r="122" spans="1:1">
      <c r="A122" s="34"/>
    </row>
    <row r="123" spans="1:1">
      <c r="A123" s="34"/>
    </row>
    <row r="124" spans="1:1">
      <c r="A124" s="34"/>
    </row>
    <row r="125" spans="1:1">
      <c r="A125" s="34"/>
    </row>
    <row r="126" spans="1:1">
      <c r="A126" s="34"/>
    </row>
    <row r="127" spans="1:1">
      <c r="A127" s="34"/>
    </row>
    <row r="128" spans="1:1">
      <c r="A128" s="34"/>
    </row>
    <row r="129" spans="1:1">
      <c r="A129" s="34"/>
    </row>
    <row r="130" spans="1:1">
      <c r="A130" s="34"/>
    </row>
    <row r="131" spans="1:1">
      <c r="A131" s="34"/>
    </row>
    <row r="132" spans="1:1">
      <c r="A132" s="34"/>
    </row>
    <row r="133" spans="1:1">
      <c r="A133" s="34"/>
    </row>
    <row r="134" spans="1:1">
      <c r="A134" s="34"/>
    </row>
    <row r="135" spans="1:1">
      <c r="A135" s="34"/>
    </row>
    <row r="136" spans="1:1">
      <c r="A136" s="34"/>
    </row>
    <row r="137" spans="1:1">
      <c r="A137" s="34"/>
    </row>
    <row r="138" spans="1:1">
      <c r="A138" s="34"/>
    </row>
    <row r="139" spans="1:1">
      <c r="A139" s="34"/>
    </row>
    <row r="140" spans="1:1">
      <c r="A140" s="34"/>
    </row>
    <row r="141" spans="1:1">
      <c r="A141" s="34"/>
    </row>
    <row r="142" spans="1:1">
      <c r="A142" s="34"/>
    </row>
    <row r="143" spans="1:1">
      <c r="A143" s="34"/>
    </row>
    <row r="144" spans="1:1">
      <c r="A144" s="34"/>
    </row>
    <row r="145" spans="1:1">
      <c r="A145" s="34"/>
    </row>
    <row r="146" spans="1:1">
      <c r="A146" s="34"/>
    </row>
    <row r="147" spans="1:1">
      <c r="A147" s="34"/>
    </row>
    <row r="148" spans="1:1">
      <c r="A148" s="34"/>
    </row>
    <row r="149" spans="1:1">
      <c r="A149" s="34"/>
    </row>
    <row r="150" spans="1:1">
      <c r="A150" s="34"/>
    </row>
    <row r="151" spans="1:1">
      <c r="A151" s="34"/>
    </row>
    <row r="152" spans="1:1">
      <c r="A152" s="34"/>
    </row>
    <row r="153" spans="1:1">
      <c r="A153" s="34"/>
    </row>
    <row r="154" spans="1:1">
      <c r="A154" s="34"/>
    </row>
    <row r="155" spans="1:1">
      <c r="A155" s="34"/>
    </row>
    <row r="156" spans="1:1">
      <c r="A156" s="34"/>
    </row>
    <row r="157" spans="1:1">
      <c r="A157" s="34"/>
    </row>
    <row r="158" spans="1:1">
      <c r="A158" s="34"/>
    </row>
    <row r="159" spans="1:1">
      <c r="A159" s="34"/>
    </row>
    <row r="160" spans="1:1">
      <c r="A160" s="34"/>
    </row>
    <row r="161" spans="1:1">
      <c r="A161" s="34"/>
    </row>
    <row r="162" spans="1:1">
      <c r="A162" s="34"/>
    </row>
    <row r="163" spans="1:1">
      <c r="A163" s="34"/>
    </row>
    <row r="164" spans="1:1">
      <c r="A164" s="34"/>
    </row>
    <row r="165" spans="1:1">
      <c r="A165" s="34"/>
    </row>
    <row r="166" spans="1:1">
      <c r="A166" s="34"/>
    </row>
    <row r="167" spans="1:1">
      <c r="A167" s="34"/>
    </row>
    <row r="168" spans="1:1">
      <c r="A168" s="34"/>
    </row>
    <row r="169" spans="1:1">
      <c r="A169" s="34"/>
    </row>
    <row r="170" spans="1:1">
      <c r="A170" s="34"/>
    </row>
    <row r="171" spans="1:1">
      <c r="A171" s="34"/>
    </row>
    <row r="172" spans="1:1">
      <c r="A172" s="34"/>
    </row>
    <row r="173" spans="1:1">
      <c r="A173" s="34"/>
    </row>
    <row r="174" spans="1:1">
      <c r="A174" s="34"/>
    </row>
    <row r="175" spans="1:1">
      <c r="A175" s="34"/>
    </row>
    <row r="176" spans="1:1">
      <c r="A176" s="34"/>
    </row>
    <row r="177" spans="1:1">
      <c r="A177" s="34"/>
    </row>
    <row r="178" spans="1:1">
      <c r="A178" s="34"/>
    </row>
    <row r="179" spans="1:1">
      <c r="A179" s="34"/>
    </row>
    <row r="180" spans="1:1">
      <c r="A180" s="34"/>
    </row>
    <row r="181" spans="1:1">
      <c r="A181" s="34"/>
    </row>
    <row r="182" spans="1:1">
      <c r="A182" s="34"/>
    </row>
    <row r="183" spans="1:1">
      <c r="A183" s="34"/>
    </row>
  </sheetData>
  <mergeCells count="94">
    <mergeCell ref="L5:M5"/>
    <mergeCell ref="N5:O5"/>
    <mergeCell ref="N6:O6"/>
    <mergeCell ref="N7:O7"/>
    <mergeCell ref="L3:S3"/>
    <mergeCell ref="R4:S4"/>
    <mergeCell ref="P4:Q4"/>
    <mergeCell ref="L4:M4"/>
    <mergeCell ref="H3:K3"/>
    <mergeCell ref="A2:H2"/>
    <mergeCell ref="H4:I4"/>
    <mergeCell ref="A3:F4"/>
    <mergeCell ref="A5:F5"/>
    <mergeCell ref="H5:I5"/>
    <mergeCell ref="A15:B15"/>
    <mergeCell ref="A11:F11"/>
    <mergeCell ref="C15:I15"/>
    <mergeCell ref="A26:A28"/>
    <mergeCell ref="B26:D26"/>
    <mergeCell ref="B27:B28"/>
    <mergeCell ref="C27:D27"/>
    <mergeCell ref="E26:F26"/>
    <mergeCell ref="A6:F6"/>
    <mergeCell ref="R9:S9"/>
    <mergeCell ref="A8:F8"/>
    <mergeCell ref="H10:I10"/>
    <mergeCell ref="R6:S6"/>
    <mergeCell ref="R7:S7"/>
    <mergeCell ref="N8:O8"/>
    <mergeCell ref="L6:M6"/>
    <mergeCell ref="A7:F7"/>
    <mergeCell ref="L7:M7"/>
    <mergeCell ref="R10:S10"/>
    <mergeCell ref="N9:O9"/>
    <mergeCell ref="N10:O10"/>
    <mergeCell ref="A9:F9"/>
    <mergeCell ref="A10:F10"/>
    <mergeCell ref="Q27:Q28"/>
    <mergeCell ref="R27:S27"/>
    <mergeCell ref="Q26:S26"/>
    <mergeCell ref="E27:E28"/>
    <mergeCell ref="F27:F28"/>
    <mergeCell ref="G27:H27"/>
    <mergeCell ref="I27:J27"/>
    <mergeCell ref="K27:L27"/>
    <mergeCell ref="M27:N27"/>
    <mergeCell ref="O27:P27"/>
    <mergeCell ref="G26:P26"/>
    <mergeCell ref="N11:O11"/>
    <mergeCell ref="N12:O12"/>
    <mergeCell ref="J11:K11"/>
    <mergeCell ref="J12:K12"/>
    <mergeCell ref="H8:I8"/>
    <mergeCell ref="H9:I9"/>
    <mergeCell ref="L9:M9"/>
    <mergeCell ref="L8:M8"/>
    <mergeCell ref="L12:M12"/>
    <mergeCell ref="A1:O1"/>
    <mergeCell ref="N4:O4"/>
    <mergeCell ref="H6:I6"/>
    <mergeCell ref="H7:I7"/>
    <mergeCell ref="R12:S12"/>
    <mergeCell ref="P5:Q5"/>
    <mergeCell ref="P6:Q6"/>
    <mergeCell ref="P7:Q7"/>
    <mergeCell ref="P9:Q9"/>
    <mergeCell ref="P11:Q11"/>
    <mergeCell ref="P12:Q12"/>
    <mergeCell ref="R8:S8"/>
    <mergeCell ref="R11:S11"/>
    <mergeCell ref="R5:S5"/>
    <mergeCell ref="P8:Q8"/>
    <mergeCell ref="P10:Q10"/>
    <mergeCell ref="A41:B41"/>
    <mergeCell ref="C41:I41"/>
    <mergeCell ref="K41:M41"/>
    <mergeCell ref="J4:K4"/>
    <mergeCell ref="J5:K5"/>
    <mergeCell ref="J6:K6"/>
    <mergeCell ref="J7:K7"/>
    <mergeCell ref="L11:M11"/>
    <mergeCell ref="A23:M23"/>
    <mergeCell ref="L10:M10"/>
    <mergeCell ref="H11:I11"/>
    <mergeCell ref="J8:K8"/>
    <mergeCell ref="H12:I12"/>
    <mergeCell ref="A12:F12"/>
    <mergeCell ref="J9:K9"/>
    <mergeCell ref="J10:K10"/>
    <mergeCell ref="K15:M15"/>
    <mergeCell ref="C16:I16"/>
    <mergeCell ref="K16:M16"/>
    <mergeCell ref="C42:I42"/>
    <mergeCell ref="K42:M42"/>
  </mergeCells>
  <phoneticPr fontId="0" type="noConversion"/>
  <pageMargins left="1.1811023622047245" right="0.39370078740157483" top="0.39370078740157483" bottom="0.39370078740157483" header="0.27559055118110237" footer="0.31496062992125984"/>
  <pageSetup paperSize="9" scale="40" firstPageNumber="9" orientation="landscape" useFirstPageNumber="1" r:id="rId1"/>
  <headerFooter alignWithMargins="0">
    <oddHeader xml:space="preserve">&amp;R&amp;"Times New Roman,звичайний"&amp;14Продовження додатка 3
Таблиця 4  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55"/>
  <sheetViews>
    <sheetView tabSelected="1" view="pageBreakPreview" topLeftCell="A7" zoomScale="46" zoomScaleNormal="54" zoomScaleSheetLayoutView="46" workbookViewId="0">
      <selection activeCell="J39" sqref="J39:N39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8" width="11.28515625" style="2" customWidth="1"/>
    <col min="9" max="9" width="10.28515625" style="2" customWidth="1"/>
    <col min="10" max="29" width="15.140625" style="2" customWidth="1"/>
    <col min="30" max="16384" width="9.140625" style="2"/>
  </cols>
  <sheetData>
    <row r="1" spans="1:29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O1" s="17"/>
      <c r="P1" s="17"/>
      <c r="Q1" s="17"/>
      <c r="R1" s="17"/>
      <c r="S1" s="17"/>
      <c r="AC1" s="17"/>
    </row>
    <row r="2" spans="1:29" ht="16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O2" s="17"/>
      <c r="P2" s="17"/>
      <c r="Q2" s="17"/>
      <c r="R2" s="17"/>
      <c r="S2" s="17"/>
      <c r="AC2" s="17"/>
    </row>
    <row r="3" spans="1:29" s="26" customFormat="1" ht="18.75" customHeight="1">
      <c r="C3" s="26" t="s">
        <v>359</v>
      </c>
    </row>
    <row r="4" spans="1:29" s="26" customFormat="1" ht="18.75" customHeight="1"/>
    <row r="5" spans="1:29">
      <c r="A5" s="18"/>
      <c r="B5" s="18"/>
      <c r="C5" s="18"/>
      <c r="D5" s="18"/>
      <c r="E5" s="18"/>
      <c r="F5" s="18"/>
      <c r="G5" s="18"/>
      <c r="H5" s="1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18"/>
      <c r="W5" s="311"/>
      <c r="X5" s="311"/>
      <c r="Y5" s="311"/>
      <c r="AA5" s="308" t="s">
        <v>252</v>
      </c>
      <c r="AB5" s="308"/>
      <c r="AC5" s="308"/>
    </row>
    <row r="6" spans="1:29" ht="24.95" customHeight="1">
      <c r="A6" s="322" t="s">
        <v>300</v>
      </c>
      <c r="B6" s="313" t="s">
        <v>125</v>
      </c>
      <c r="C6" s="314"/>
      <c r="D6" s="314"/>
      <c r="E6" s="314"/>
      <c r="F6" s="314"/>
      <c r="G6" s="314"/>
      <c r="H6" s="314"/>
      <c r="I6" s="314"/>
      <c r="J6" s="301" t="s">
        <v>40</v>
      </c>
      <c r="K6" s="302"/>
      <c r="L6" s="302"/>
      <c r="M6" s="303"/>
      <c r="N6" s="301" t="s">
        <v>60</v>
      </c>
      <c r="O6" s="302"/>
      <c r="P6" s="302"/>
      <c r="Q6" s="303"/>
      <c r="R6" s="301" t="s">
        <v>146</v>
      </c>
      <c r="S6" s="302"/>
      <c r="T6" s="302"/>
      <c r="U6" s="303"/>
      <c r="V6" s="301" t="s">
        <v>83</v>
      </c>
      <c r="W6" s="302"/>
      <c r="X6" s="302"/>
      <c r="Y6" s="303"/>
      <c r="Z6" s="301" t="s">
        <v>41</v>
      </c>
      <c r="AA6" s="302"/>
      <c r="AB6" s="302"/>
      <c r="AC6" s="303"/>
    </row>
    <row r="7" spans="1:29" ht="24.95" customHeight="1">
      <c r="A7" s="323"/>
      <c r="B7" s="315"/>
      <c r="C7" s="316"/>
      <c r="D7" s="316"/>
      <c r="E7" s="316"/>
      <c r="F7" s="316"/>
      <c r="G7" s="316"/>
      <c r="H7" s="316"/>
      <c r="I7" s="316"/>
      <c r="J7" s="306" t="s">
        <v>123</v>
      </c>
      <c r="K7" s="306" t="s">
        <v>124</v>
      </c>
      <c r="L7" s="306" t="s">
        <v>138</v>
      </c>
      <c r="M7" s="306" t="s">
        <v>139</v>
      </c>
      <c r="N7" s="306" t="s">
        <v>123</v>
      </c>
      <c r="O7" s="306" t="s">
        <v>124</v>
      </c>
      <c r="P7" s="306" t="s">
        <v>138</v>
      </c>
      <c r="Q7" s="306" t="s">
        <v>139</v>
      </c>
      <c r="R7" s="306" t="s">
        <v>123</v>
      </c>
      <c r="S7" s="306" t="s">
        <v>124</v>
      </c>
      <c r="T7" s="306" t="s">
        <v>138</v>
      </c>
      <c r="U7" s="306" t="s">
        <v>139</v>
      </c>
      <c r="V7" s="306" t="s">
        <v>123</v>
      </c>
      <c r="W7" s="306" t="s">
        <v>124</v>
      </c>
      <c r="X7" s="306" t="s">
        <v>138</v>
      </c>
      <c r="Y7" s="306" t="s">
        <v>139</v>
      </c>
      <c r="Z7" s="306" t="s">
        <v>123</v>
      </c>
      <c r="AA7" s="306" t="s">
        <v>124</v>
      </c>
      <c r="AB7" s="306" t="s">
        <v>138</v>
      </c>
      <c r="AC7" s="306" t="s">
        <v>139</v>
      </c>
    </row>
    <row r="8" spans="1:29" ht="24.95" customHeight="1">
      <c r="A8" s="324"/>
      <c r="B8" s="317"/>
      <c r="C8" s="318"/>
      <c r="D8" s="318"/>
      <c r="E8" s="318"/>
      <c r="F8" s="318"/>
      <c r="G8" s="318"/>
      <c r="H8" s="318"/>
      <c r="I8" s="318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</row>
    <row r="9" spans="1:29" ht="18.75" customHeight="1">
      <c r="A9" s="52">
        <v>1</v>
      </c>
      <c r="B9" s="309">
        <v>2</v>
      </c>
      <c r="C9" s="309"/>
      <c r="D9" s="309"/>
      <c r="E9" s="309"/>
      <c r="F9" s="309"/>
      <c r="G9" s="309"/>
      <c r="H9" s="309"/>
      <c r="I9" s="309"/>
      <c r="J9" s="51">
        <v>3</v>
      </c>
      <c r="K9" s="51">
        <v>4</v>
      </c>
      <c r="L9" s="51">
        <v>5</v>
      </c>
      <c r="M9" s="51">
        <v>6</v>
      </c>
      <c r="N9" s="51">
        <v>7</v>
      </c>
      <c r="O9" s="51">
        <v>8</v>
      </c>
      <c r="P9" s="51">
        <v>9</v>
      </c>
      <c r="Q9" s="51">
        <v>10</v>
      </c>
      <c r="R9" s="51">
        <v>11</v>
      </c>
      <c r="S9" s="51">
        <v>12</v>
      </c>
      <c r="T9" s="51">
        <v>13</v>
      </c>
      <c r="U9" s="51">
        <v>14</v>
      </c>
      <c r="V9" s="51">
        <v>15</v>
      </c>
      <c r="W9" s="51">
        <v>16</v>
      </c>
      <c r="X9" s="51">
        <v>17</v>
      </c>
      <c r="Y9" s="51">
        <v>18</v>
      </c>
      <c r="Z9" s="51">
        <v>19</v>
      </c>
      <c r="AA9" s="51">
        <v>20</v>
      </c>
      <c r="AB9" s="51">
        <v>21</v>
      </c>
      <c r="AC9" s="51">
        <v>22</v>
      </c>
    </row>
    <row r="10" spans="1:29" ht="20.100000000000001" customHeight="1">
      <c r="A10" s="53"/>
      <c r="B10" s="321" t="s">
        <v>364</v>
      </c>
      <c r="C10" s="321"/>
      <c r="D10" s="321"/>
      <c r="E10" s="321"/>
      <c r="F10" s="321"/>
      <c r="G10" s="321"/>
      <c r="H10" s="321"/>
      <c r="I10" s="321"/>
      <c r="J10" s="56">
        <v>0</v>
      </c>
      <c r="K10" s="56">
        <v>0</v>
      </c>
      <c r="L10" s="56">
        <f t="shared" ref="L10:L15" si="0">K10-J10</f>
        <v>0</v>
      </c>
      <c r="M10" s="86" t="e">
        <f t="shared" ref="M10:M16" si="1">K10/J10*100</f>
        <v>#DIV/0!</v>
      </c>
      <c r="N10" s="56">
        <v>0</v>
      </c>
      <c r="O10" s="56">
        <v>18279</v>
      </c>
      <c r="P10" s="56">
        <v>18279</v>
      </c>
      <c r="Q10" s="86" t="e">
        <f t="shared" ref="Q10:Q16" si="2">O10/N10*100</f>
        <v>#DIV/0!</v>
      </c>
      <c r="R10" s="56"/>
      <c r="S10" s="56"/>
      <c r="T10" s="56">
        <f t="shared" ref="T10:T15" si="3">S10-R10</f>
        <v>0</v>
      </c>
      <c r="U10" s="86" t="e">
        <f t="shared" ref="U10:U16" si="4">S10/R10*100</f>
        <v>#DIV/0!</v>
      </c>
      <c r="V10" s="56"/>
      <c r="W10" s="56"/>
      <c r="X10" s="56">
        <f t="shared" ref="X10:X15" si="5">W10-V10</f>
        <v>0</v>
      </c>
      <c r="Y10" s="86" t="e">
        <f t="shared" ref="Y10:Y16" si="6">W10/V10*100</f>
        <v>#DIV/0!</v>
      </c>
      <c r="Z10" s="60">
        <f t="shared" ref="Z10:AA15" si="7">SUM(J10,N10,R10,V10)</f>
        <v>0</v>
      </c>
      <c r="AA10" s="60">
        <f t="shared" si="7"/>
        <v>18279</v>
      </c>
      <c r="AB10" s="56">
        <f t="shared" ref="AB10:AB15" si="8">AA10-Z10</f>
        <v>18279</v>
      </c>
      <c r="AC10" s="86" t="e">
        <f t="shared" ref="AC10:AC16" si="9">AA10/Z10*100</f>
        <v>#DIV/0!</v>
      </c>
    </row>
    <row r="11" spans="1:29" ht="20.100000000000001" customHeight="1">
      <c r="A11" s="53"/>
      <c r="B11" s="321" t="s">
        <v>365</v>
      </c>
      <c r="C11" s="321"/>
      <c r="D11" s="321"/>
      <c r="E11" s="321"/>
      <c r="F11" s="321"/>
      <c r="G11" s="321"/>
      <c r="H11" s="321"/>
      <c r="I11" s="321"/>
      <c r="J11" s="56">
        <v>0</v>
      </c>
      <c r="K11" s="56">
        <v>0</v>
      </c>
      <c r="L11" s="56">
        <f t="shared" si="0"/>
        <v>0</v>
      </c>
      <c r="M11" s="86" t="e">
        <f t="shared" si="1"/>
        <v>#DIV/0!</v>
      </c>
      <c r="N11" s="56"/>
      <c r="O11" s="56">
        <f>'IV кап.інв. V кред.'!$J$8</f>
        <v>1717</v>
      </c>
      <c r="P11" s="56">
        <f t="shared" ref="P11:P15" si="10">O11-N11</f>
        <v>1717</v>
      </c>
      <c r="Q11" s="86" t="e">
        <f t="shared" si="2"/>
        <v>#DIV/0!</v>
      </c>
      <c r="R11" s="56"/>
      <c r="S11" s="56"/>
      <c r="T11" s="56">
        <f t="shared" si="3"/>
        <v>0</v>
      </c>
      <c r="U11" s="86" t="e">
        <f t="shared" si="4"/>
        <v>#DIV/0!</v>
      </c>
      <c r="V11" s="56"/>
      <c r="W11" s="56"/>
      <c r="X11" s="56">
        <f t="shared" si="5"/>
        <v>0</v>
      </c>
      <c r="Y11" s="86" t="e">
        <f t="shared" si="6"/>
        <v>#DIV/0!</v>
      </c>
      <c r="Z11" s="60">
        <f t="shared" si="7"/>
        <v>0</v>
      </c>
      <c r="AA11" s="60">
        <f t="shared" si="7"/>
        <v>1717</v>
      </c>
      <c r="AB11" s="56">
        <f t="shared" si="8"/>
        <v>1717</v>
      </c>
      <c r="AC11" s="86" t="e">
        <f t="shared" si="9"/>
        <v>#DIV/0!</v>
      </c>
    </row>
    <row r="12" spans="1:29" ht="20.100000000000001" customHeight="1">
      <c r="A12" s="53"/>
      <c r="B12" s="321" t="s">
        <v>24</v>
      </c>
      <c r="C12" s="321"/>
      <c r="D12" s="321"/>
      <c r="E12" s="321"/>
      <c r="F12" s="321"/>
      <c r="G12" s="321"/>
      <c r="H12" s="321"/>
      <c r="I12" s="321"/>
      <c r="J12" s="56">
        <v>0</v>
      </c>
      <c r="K12" s="56">
        <v>0</v>
      </c>
      <c r="L12" s="56">
        <f t="shared" si="0"/>
        <v>0</v>
      </c>
      <c r="M12" s="86" t="e">
        <f t="shared" si="1"/>
        <v>#DIV/0!</v>
      </c>
      <c r="N12" s="56"/>
      <c r="O12" s="56"/>
      <c r="P12" s="56">
        <f t="shared" si="10"/>
        <v>0</v>
      </c>
      <c r="Q12" s="86" t="e">
        <f t="shared" si="2"/>
        <v>#DIV/0!</v>
      </c>
      <c r="R12" s="56"/>
      <c r="S12" s="56"/>
      <c r="T12" s="56">
        <f t="shared" si="3"/>
        <v>0</v>
      </c>
      <c r="U12" s="86" t="e">
        <f t="shared" si="4"/>
        <v>#DIV/0!</v>
      </c>
      <c r="V12" s="56"/>
      <c r="W12" s="56"/>
      <c r="X12" s="56">
        <f t="shared" si="5"/>
        <v>0</v>
      </c>
      <c r="Y12" s="86" t="e">
        <f t="shared" si="6"/>
        <v>#DIV/0!</v>
      </c>
      <c r="Z12" s="60">
        <f t="shared" si="7"/>
        <v>0</v>
      </c>
      <c r="AA12" s="60">
        <f t="shared" si="7"/>
        <v>0</v>
      </c>
      <c r="AB12" s="56">
        <f t="shared" si="8"/>
        <v>0</v>
      </c>
      <c r="AC12" s="86" t="e">
        <f t="shared" si="9"/>
        <v>#DIV/0!</v>
      </c>
    </row>
    <row r="13" spans="1:29" ht="42" customHeight="1">
      <c r="A13" s="53"/>
      <c r="B13" s="304" t="s">
        <v>367</v>
      </c>
      <c r="C13" s="305"/>
      <c r="D13" s="305"/>
      <c r="E13" s="305"/>
      <c r="F13" s="305"/>
      <c r="G13" s="305"/>
      <c r="H13" s="305"/>
      <c r="I13" s="305"/>
      <c r="J13" s="56">
        <v>0</v>
      </c>
      <c r="K13" s="56">
        <v>0</v>
      </c>
      <c r="L13" s="56">
        <f t="shared" si="0"/>
        <v>0</v>
      </c>
      <c r="M13" s="86" t="e">
        <f t="shared" si="1"/>
        <v>#DIV/0!</v>
      </c>
      <c r="N13" s="56"/>
      <c r="O13" s="56"/>
      <c r="P13" s="56">
        <f t="shared" si="10"/>
        <v>0</v>
      </c>
      <c r="Q13" s="86" t="e">
        <f t="shared" si="2"/>
        <v>#DIV/0!</v>
      </c>
      <c r="R13" s="56"/>
      <c r="S13" s="56"/>
      <c r="T13" s="56">
        <f t="shared" si="3"/>
        <v>0</v>
      </c>
      <c r="U13" s="86" t="e">
        <f t="shared" si="4"/>
        <v>#DIV/0!</v>
      </c>
      <c r="V13" s="56"/>
      <c r="W13" s="56"/>
      <c r="X13" s="56">
        <f t="shared" si="5"/>
        <v>0</v>
      </c>
      <c r="Y13" s="86" t="e">
        <f t="shared" si="6"/>
        <v>#DIV/0!</v>
      </c>
      <c r="Z13" s="60">
        <f t="shared" si="7"/>
        <v>0</v>
      </c>
      <c r="AA13" s="60">
        <f t="shared" si="7"/>
        <v>0</v>
      </c>
      <c r="AB13" s="56">
        <f t="shared" si="8"/>
        <v>0</v>
      </c>
      <c r="AC13" s="86" t="e">
        <f t="shared" si="9"/>
        <v>#DIV/0!</v>
      </c>
    </row>
    <row r="14" spans="1:29" ht="37.5" customHeight="1">
      <c r="A14" s="53"/>
      <c r="B14" s="304" t="s">
        <v>366</v>
      </c>
      <c r="C14" s="305"/>
      <c r="D14" s="305"/>
      <c r="E14" s="305"/>
      <c r="F14" s="305"/>
      <c r="G14" s="305"/>
      <c r="H14" s="305"/>
      <c r="I14" s="305"/>
      <c r="J14" s="56">
        <v>0</v>
      </c>
      <c r="K14" s="56">
        <v>0</v>
      </c>
      <c r="L14" s="56">
        <f t="shared" si="0"/>
        <v>0</v>
      </c>
      <c r="M14" s="86" t="e">
        <f t="shared" si="1"/>
        <v>#DIV/0!</v>
      </c>
      <c r="N14" s="56"/>
      <c r="O14" s="56"/>
      <c r="P14" s="56">
        <f t="shared" si="10"/>
        <v>0</v>
      </c>
      <c r="Q14" s="86" t="e">
        <f t="shared" si="2"/>
        <v>#DIV/0!</v>
      </c>
      <c r="R14" s="56"/>
      <c r="S14" s="56"/>
      <c r="T14" s="56">
        <f t="shared" si="3"/>
        <v>0</v>
      </c>
      <c r="U14" s="86" t="e">
        <f t="shared" si="4"/>
        <v>#DIV/0!</v>
      </c>
      <c r="V14" s="56"/>
      <c r="W14" s="56"/>
      <c r="X14" s="56">
        <f t="shared" si="5"/>
        <v>0</v>
      </c>
      <c r="Y14" s="86" t="e">
        <f t="shared" si="6"/>
        <v>#DIV/0!</v>
      </c>
      <c r="Z14" s="60">
        <f t="shared" si="7"/>
        <v>0</v>
      </c>
      <c r="AA14" s="60">
        <f t="shared" si="7"/>
        <v>0</v>
      </c>
      <c r="AB14" s="56">
        <f t="shared" si="8"/>
        <v>0</v>
      </c>
      <c r="AC14" s="86" t="e">
        <f t="shared" si="9"/>
        <v>#DIV/0!</v>
      </c>
    </row>
    <row r="15" spans="1:29" ht="20.100000000000001" customHeight="1">
      <c r="A15" s="53"/>
      <c r="B15" s="321" t="s">
        <v>158</v>
      </c>
      <c r="C15" s="321"/>
      <c r="D15" s="321"/>
      <c r="E15" s="321"/>
      <c r="F15" s="321"/>
      <c r="G15" s="321"/>
      <c r="H15" s="321"/>
      <c r="I15" s="321"/>
      <c r="J15" s="56">
        <v>0</v>
      </c>
      <c r="K15" s="56">
        <v>0</v>
      </c>
      <c r="L15" s="56">
        <f t="shared" si="0"/>
        <v>0</v>
      </c>
      <c r="M15" s="86" t="e">
        <f t="shared" si="1"/>
        <v>#DIV/0!</v>
      </c>
      <c r="N15" s="56"/>
      <c r="O15" s="56"/>
      <c r="P15" s="56">
        <f t="shared" si="10"/>
        <v>0</v>
      </c>
      <c r="Q15" s="86" t="e">
        <f t="shared" si="2"/>
        <v>#DIV/0!</v>
      </c>
      <c r="R15" s="56"/>
      <c r="S15" s="56"/>
      <c r="T15" s="56">
        <f t="shared" si="3"/>
        <v>0</v>
      </c>
      <c r="U15" s="86" t="e">
        <f t="shared" si="4"/>
        <v>#DIV/0!</v>
      </c>
      <c r="V15" s="56"/>
      <c r="W15" s="56"/>
      <c r="X15" s="56">
        <f t="shared" si="5"/>
        <v>0</v>
      </c>
      <c r="Y15" s="86" t="e">
        <f t="shared" si="6"/>
        <v>#DIV/0!</v>
      </c>
      <c r="Z15" s="60">
        <f t="shared" si="7"/>
        <v>0</v>
      </c>
      <c r="AA15" s="60">
        <f t="shared" si="7"/>
        <v>0</v>
      </c>
      <c r="AB15" s="56">
        <f t="shared" si="8"/>
        <v>0</v>
      </c>
      <c r="AC15" s="86" t="e">
        <f t="shared" si="9"/>
        <v>#DIV/0!</v>
      </c>
    </row>
    <row r="16" spans="1:29" ht="24.95" customHeight="1">
      <c r="A16" s="319" t="s">
        <v>41</v>
      </c>
      <c r="B16" s="320"/>
      <c r="C16" s="320"/>
      <c r="D16" s="320"/>
      <c r="E16" s="320"/>
      <c r="F16" s="320"/>
      <c r="G16" s="320"/>
      <c r="H16" s="320"/>
      <c r="I16" s="320"/>
      <c r="J16" s="85">
        <f t="shared" ref="J16:AA16" si="11">SUM(J10:J15)</f>
        <v>0</v>
      </c>
      <c r="K16" s="85">
        <f t="shared" si="11"/>
        <v>0</v>
      </c>
      <c r="L16" s="74">
        <f>SUM(L10:L15)</f>
        <v>0</v>
      </c>
      <c r="M16" s="87" t="e">
        <f t="shared" si="1"/>
        <v>#DIV/0!</v>
      </c>
      <c r="N16" s="85">
        <f t="shared" si="11"/>
        <v>0</v>
      </c>
      <c r="O16" s="85">
        <f t="shared" si="11"/>
        <v>19996</v>
      </c>
      <c r="P16" s="74">
        <f>SUM(P10:P15)</f>
        <v>19996</v>
      </c>
      <c r="Q16" s="87" t="e">
        <f t="shared" si="2"/>
        <v>#DIV/0!</v>
      </c>
      <c r="R16" s="85">
        <f t="shared" si="11"/>
        <v>0</v>
      </c>
      <c r="S16" s="85">
        <f t="shared" si="11"/>
        <v>0</v>
      </c>
      <c r="T16" s="74">
        <f>SUM(T10:T15)</f>
        <v>0</v>
      </c>
      <c r="U16" s="87" t="e">
        <f t="shared" si="4"/>
        <v>#DIV/0!</v>
      </c>
      <c r="V16" s="85">
        <f t="shared" si="11"/>
        <v>0</v>
      </c>
      <c r="W16" s="85">
        <f t="shared" si="11"/>
        <v>0</v>
      </c>
      <c r="X16" s="74">
        <f>SUM(X10:X15)</f>
        <v>0</v>
      </c>
      <c r="Y16" s="87" t="e">
        <f t="shared" si="6"/>
        <v>#DIV/0!</v>
      </c>
      <c r="Z16" s="85">
        <f t="shared" si="11"/>
        <v>0</v>
      </c>
      <c r="AA16" s="85">
        <f t="shared" si="11"/>
        <v>19996</v>
      </c>
      <c r="AB16" s="74">
        <f>SUM(AB10:AB15)</f>
        <v>19996</v>
      </c>
      <c r="AC16" s="87" t="e">
        <f t="shared" si="9"/>
        <v>#DIV/0!</v>
      </c>
    </row>
    <row r="17" spans="1:32" ht="24.95" customHeight="1">
      <c r="A17" s="304" t="s">
        <v>42</v>
      </c>
      <c r="B17" s="305"/>
      <c r="C17" s="305"/>
      <c r="D17" s="305"/>
      <c r="E17" s="305"/>
      <c r="F17" s="305"/>
      <c r="G17" s="305"/>
      <c r="H17" s="305"/>
      <c r="I17" s="305"/>
      <c r="J17" s="88" t="e">
        <f>J16/Z16*100</f>
        <v>#DIV/0!</v>
      </c>
      <c r="K17" s="88">
        <f>K16/AA16*100</f>
        <v>0</v>
      </c>
      <c r="L17" s="50"/>
      <c r="M17" s="50"/>
      <c r="N17" s="88" t="e">
        <f>N16/Z16*100</f>
        <v>#DIV/0!</v>
      </c>
      <c r="O17" s="88">
        <f>O16/AA16*100</f>
        <v>100</v>
      </c>
      <c r="P17" s="50"/>
      <c r="Q17" s="50"/>
      <c r="R17" s="88" t="e">
        <f>R16/Z16*100</f>
        <v>#DIV/0!</v>
      </c>
      <c r="S17" s="88">
        <f>S16/AA16*100</f>
        <v>0</v>
      </c>
      <c r="T17" s="50"/>
      <c r="U17" s="50"/>
      <c r="V17" s="88" t="e">
        <f>V16/Z16*100</f>
        <v>#DIV/0!</v>
      </c>
      <c r="W17" s="88">
        <f>W16/AA16*100</f>
        <v>0</v>
      </c>
      <c r="X17" s="50"/>
      <c r="Y17" s="50"/>
      <c r="Z17" s="88" t="e">
        <f>SUM(J17,N17,R17,V17)</f>
        <v>#DIV/0!</v>
      </c>
      <c r="AA17" s="88">
        <f>SUM(K17,O17,S17,W17)</f>
        <v>100</v>
      </c>
      <c r="AB17" s="50"/>
      <c r="AC17" s="50"/>
    </row>
    <row r="18" spans="1:32" ht="15" customHeight="1">
      <c r="A18" s="15"/>
      <c r="B18" s="15"/>
      <c r="C18" s="15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</row>
    <row r="19" spans="1:32" ht="15" customHeight="1">
      <c r="A19" s="15"/>
      <c r="B19" s="15"/>
      <c r="C19" s="15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</row>
    <row r="20" spans="1:32" ht="15" customHeight="1">
      <c r="A20" s="15"/>
      <c r="B20" s="15"/>
      <c r="C20" s="15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</row>
    <row r="21" spans="1:32" ht="20.25" customHeight="1">
      <c r="A21" s="15"/>
      <c r="B21" s="15"/>
      <c r="C21" s="4" t="s">
        <v>368</v>
      </c>
      <c r="D21" s="4"/>
      <c r="E21" s="4"/>
      <c r="F21" s="4"/>
      <c r="G21" s="4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</row>
    <row r="22" spans="1:32" ht="21.75" customHeight="1">
      <c r="A22" s="15"/>
      <c r="B22" s="15"/>
      <c r="C22" s="15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</row>
    <row r="23" spans="1:32" ht="21.75" customHeight="1">
      <c r="A23" s="15"/>
      <c r="B23" s="15"/>
      <c r="C23" s="15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</row>
    <row r="24" spans="1:32" ht="30" customHeight="1">
      <c r="A24" s="255" t="s">
        <v>300</v>
      </c>
      <c r="B24" s="342" t="s">
        <v>369</v>
      </c>
      <c r="C24" s="343"/>
      <c r="D24" s="224" t="s">
        <v>370</v>
      </c>
      <c r="E24" s="224"/>
      <c r="F24" s="224" t="s">
        <v>371</v>
      </c>
      <c r="G24" s="224"/>
      <c r="H24" s="224" t="s">
        <v>372</v>
      </c>
      <c r="I24" s="224"/>
      <c r="J24" s="224" t="s">
        <v>373</v>
      </c>
      <c r="K24" s="224"/>
      <c r="L24" s="224" t="s">
        <v>400</v>
      </c>
      <c r="M24" s="224"/>
      <c r="N24" s="224"/>
      <c r="O24" s="224"/>
      <c r="P24" s="224"/>
      <c r="Q24" s="224"/>
      <c r="R24" s="224"/>
      <c r="S24" s="224"/>
      <c r="T24" s="224"/>
      <c r="U24" s="224"/>
      <c r="V24" s="339" t="s">
        <v>374</v>
      </c>
      <c r="W24" s="339"/>
      <c r="X24" s="339"/>
      <c r="Y24" s="339"/>
      <c r="Z24" s="339"/>
      <c r="AA24" s="339" t="s">
        <v>375</v>
      </c>
      <c r="AB24" s="339"/>
      <c r="AC24" s="339"/>
      <c r="AD24" s="339"/>
      <c r="AE24" s="339"/>
      <c r="AF24" s="339"/>
    </row>
    <row r="25" spans="1:32" ht="31.5" customHeight="1">
      <c r="A25" s="255"/>
      <c r="B25" s="344"/>
      <c r="C25" s="345"/>
      <c r="D25" s="224"/>
      <c r="E25" s="224"/>
      <c r="F25" s="224"/>
      <c r="G25" s="224"/>
      <c r="H25" s="224"/>
      <c r="I25" s="224"/>
      <c r="J25" s="224"/>
      <c r="K25" s="224"/>
      <c r="L25" s="224" t="s">
        <v>376</v>
      </c>
      <c r="M25" s="224"/>
      <c r="N25" s="224" t="s">
        <v>377</v>
      </c>
      <c r="O25" s="224"/>
      <c r="P25" s="224" t="s">
        <v>378</v>
      </c>
      <c r="Q25" s="224"/>
      <c r="R25" s="224"/>
      <c r="S25" s="224"/>
      <c r="T25" s="224"/>
      <c r="U25" s="224"/>
      <c r="V25" s="339"/>
      <c r="W25" s="339"/>
      <c r="X25" s="339"/>
      <c r="Y25" s="339"/>
      <c r="Z25" s="339"/>
      <c r="AA25" s="339"/>
      <c r="AB25" s="339"/>
      <c r="AC25" s="339"/>
      <c r="AD25" s="339"/>
      <c r="AE25" s="339"/>
      <c r="AF25" s="339"/>
    </row>
    <row r="26" spans="1:32" ht="114.75" customHeight="1">
      <c r="A26" s="255"/>
      <c r="B26" s="346"/>
      <c r="C26" s="347"/>
      <c r="D26" s="224"/>
      <c r="E26" s="224"/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 t="s">
        <v>379</v>
      </c>
      <c r="Q26" s="224"/>
      <c r="R26" s="224" t="s">
        <v>380</v>
      </c>
      <c r="S26" s="224"/>
      <c r="T26" s="224" t="s">
        <v>381</v>
      </c>
      <c r="U26" s="224"/>
      <c r="V26" s="339"/>
      <c r="W26" s="339"/>
      <c r="X26" s="339"/>
      <c r="Y26" s="339"/>
      <c r="Z26" s="339"/>
      <c r="AA26" s="339"/>
      <c r="AB26" s="339"/>
      <c r="AC26" s="339"/>
      <c r="AD26" s="339"/>
      <c r="AE26" s="339"/>
      <c r="AF26" s="339"/>
    </row>
    <row r="27" spans="1:32" ht="21.75" customHeight="1">
      <c r="A27" s="5">
        <v>1</v>
      </c>
      <c r="B27" s="268">
        <v>2</v>
      </c>
      <c r="C27" s="256"/>
      <c r="D27" s="224">
        <v>3</v>
      </c>
      <c r="E27" s="224"/>
      <c r="F27" s="224">
        <v>4</v>
      </c>
      <c r="G27" s="224"/>
      <c r="H27" s="224">
        <v>5</v>
      </c>
      <c r="I27" s="224"/>
      <c r="J27" s="224">
        <v>6</v>
      </c>
      <c r="K27" s="224"/>
      <c r="L27" s="268">
        <v>7</v>
      </c>
      <c r="M27" s="256"/>
      <c r="N27" s="268">
        <v>8</v>
      </c>
      <c r="O27" s="256"/>
      <c r="P27" s="224">
        <v>9</v>
      </c>
      <c r="Q27" s="224"/>
      <c r="R27" s="255">
        <v>10</v>
      </c>
      <c r="S27" s="255"/>
      <c r="T27" s="224">
        <v>11</v>
      </c>
      <c r="U27" s="224"/>
      <c r="V27" s="224">
        <v>12</v>
      </c>
      <c r="W27" s="224"/>
      <c r="X27" s="224"/>
      <c r="Y27" s="224"/>
      <c r="Z27" s="224"/>
      <c r="AA27" s="224">
        <v>13</v>
      </c>
      <c r="AB27" s="224"/>
      <c r="AC27" s="224"/>
      <c r="AD27" s="224"/>
      <c r="AE27" s="224"/>
      <c r="AF27" s="224"/>
    </row>
    <row r="28" spans="1:32" ht="75.75" customHeight="1">
      <c r="A28" s="156">
        <v>1</v>
      </c>
      <c r="B28" s="340" t="s">
        <v>425</v>
      </c>
      <c r="C28" s="341"/>
      <c r="D28" s="224" t="s">
        <v>426</v>
      </c>
      <c r="E28" s="224"/>
      <c r="F28" s="310" t="s">
        <v>427</v>
      </c>
      <c r="G28" s="310"/>
      <c r="H28" s="310">
        <v>0</v>
      </c>
      <c r="I28" s="310"/>
      <c r="J28" s="310">
        <v>0</v>
      </c>
      <c r="K28" s="310"/>
      <c r="L28" s="334">
        <v>18279</v>
      </c>
      <c r="M28" s="335"/>
      <c r="N28" s="330">
        <v>18279</v>
      </c>
      <c r="O28" s="331"/>
      <c r="P28" s="310"/>
      <c r="Q28" s="310"/>
      <c r="R28" s="310"/>
      <c r="S28" s="310"/>
      <c r="T28" s="310">
        <v>0</v>
      </c>
      <c r="U28" s="310"/>
      <c r="V28" s="328" t="s">
        <v>430</v>
      </c>
      <c r="W28" s="328"/>
      <c r="X28" s="328"/>
      <c r="Y28" s="328"/>
      <c r="Z28" s="328"/>
      <c r="AA28" s="329" t="s">
        <v>431</v>
      </c>
      <c r="AB28" s="329"/>
      <c r="AC28" s="329"/>
      <c r="AD28" s="329"/>
      <c r="AE28" s="329"/>
      <c r="AF28" s="329"/>
    </row>
    <row r="29" spans="1:32" ht="21.75" customHeight="1">
      <c r="A29" s="156"/>
      <c r="B29" s="332"/>
      <c r="C29" s="333"/>
      <c r="D29" s="224"/>
      <c r="E29" s="224"/>
      <c r="F29" s="310"/>
      <c r="G29" s="310"/>
      <c r="H29" s="310"/>
      <c r="I29" s="310"/>
      <c r="J29" s="310"/>
      <c r="K29" s="310"/>
      <c r="L29" s="334"/>
      <c r="M29" s="335"/>
      <c r="N29" s="330">
        <f t="shared" ref="N29:N34" si="12">SUM(P29,R29,T29)</f>
        <v>0</v>
      </c>
      <c r="O29" s="331"/>
      <c r="P29" s="310"/>
      <c r="Q29" s="310"/>
      <c r="R29" s="310"/>
      <c r="S29" s="310"/>
      <c r="T29" s="310"/>
      <c r="U29" s="310"/>
      <c r="V29" s="328"/>
      <c r="W29" s="328"/>
      <c r="X29" s="328"/>
      <c r="Y29" s="328"/>
      <c r="Z29" s="328"/>
      <c r="AA29" s="329"/>
      <c r="AB29" s="329"/>
      <c r="AC29" s="329"/>
      <c r="AD29" s="329"/>
      <c r="AE29" s="329"/>
      <c r="AF29" s="329"/>
    </row>
    <row r="30" spans="1:32" ht="21.75" customHeight="1">
      <c r="A30" s="156"/>
      <c r="B30" s="332"/>
      <c r="C30" s="333"/>
      <c r="D30" s="224"/>
      <c r="E30" s="224"/>
      <c r="F30" s="310"/>
      <c r="G30" s="310"/>
      <c r="H30" s="310"/>
      <c r="I30" s="310"/>
      <c r="J30" s="310"/>
      <c r="K30" s="310"/>
      <c r="L30" s="334"/>
      <c r="M30" s="335"/>
      <c r="N30" s="330">
        <f t="shared" si="12"/>
        <v>0</v>
      </c>
      <c r="O30" s="331"/>
      <c r="P30" s="310"/>
      <c r="Q30" s="310"/>
      <c r="R30" s="310"/>
      <c r="S30" s="310"/>
      <c r="T30" s="310"/>
      <c r="U30" s="310"/>
      <c r="V30" s="328"/>
      <c r="W30" s="328"/>
      <c r="X30" s="328"/>
      <c r="Y30" s="328"/>
      <c r="Z30" s="328"/>
      <c r="AA30" s="329"/>
      <c r="AB30" s="329"/>
      <c r="AC30" s="329"/>
      <c r="AD30" s="329"/>
      <c r="AE30" s="329"/>
      <c r="AF30" s="329"/>
    </row>
    <row r="31" spans="1:32" ht="20.25" customHeight="1">
      <c r="A31" s="156"/>
      <c r="B31" s="332"/>
      <c r="C31" s="333"/>
      <c r="D31" s="224"/>
      <c r="E31" s="224"/>
      <c r="F31" s="310"/>
      <c r="G31" s="310"/>
      <c r="H31" s="310"/>
      <c r="I31" s="310"/>
      <c r="J31" s="310"/>
      <c r="K31" s="310"/>
      <c r="L31" s="334"/>
      <c r="M31" s="335"/>
      <c r="N31" s="330">
        <f t="shared" si="12"/>
        <v>0</v>
      </c>
      <c r="O31" s="331"/>
      <c r="P31" s="310"/>
      <c r="Q31" s="310"/>
      <c r="R31" s="310"/>
      <c r="S31" s="310"/>
      <c r="T31" s="310"/>
      <c r="U31" s="310"/>
      <c r="V31" s="328"/>
      <c r="W31" s="328"/>
      <c r="X31" s="328"/>
      <c r="Y31" s="328"/>
      <c r="Z31" s="328"/>
      <c r="AA31" s="329"/>
      <c r="AB31" s="329"/>
      <c r="AC31" s="329"/>
      <c r="AD31" s="329"/>
      <c r="AE31" s="329"/>
      <c r="AF31" s="329"/>
    </row>
    <row r="32" spans="1:32" ht="20.25" customHeight="1">
      <c r="A32" s="156"/>
      <c r="B32" s="332"/>
      <c r="C32" s="333"/>
      <c r="D32" s="224"/>
      <c r="E32" s="224"/>
      <c r="F32" s="310"/>
      <c r="G32" s="310"/>
      <c r="H32" s="310"/>
      <c r="I32" s="310"/>
      <c r="J32" s="310"/>
      <c r="K32" s="310"/>
      <c r="L32" s="334"/>
      <c r="M32" s="335"/>
      <c r="N32" s="330">
        <f t="shared" si="12"/>
        <v>0</v>
      </c>
      <c r="O32" s="331"/>
      <c r="P32" s="310"/>
      <c r="Q32" s="310"/>
      <c r="R32" s="310"/>
      <c r="S32" s="310"/>
      <c r="T32" s="310"/>
      <c r="U32" s="310"/>
      <c r="V32" s="328"/>
      <c r="W32" s="328"/>
      <c r="X32" s="328"/>
      <c r="Y32" s="328"/>
      <c r="Z32" s="328"/>
      <c r="AA32" s="329"/>
      <c r="AB32" s="329"/>
      <c r="AC32" s="329"/>
      <c r="AD32" s="329"/>
      <c r="AE32" s="329"/>
      <c r="AF32" s="329"/>
    </row>
    <row r="33" spans="1:32" ht="20.25" customHeight="1">
      <c r="A33" s="156"/>
      <c r="B33" s="332"/>
      <c r="C33" s="333"/>
      <c r="D33" s="224"/>
      <c r="E33" s="224"/>
      <c r="F33" s="310"/>
      <c r="G33" s="310"/>
      <c r="H33" s="310"/>
      <c r="I33" s="310"/>
      <c r="J33" s="310"/>
      <c r="K33" s="310"/>
      <c r="L33" s="334"/>
      <c r="M33" s="335"/>
      <c r="N33" s="330">
        <f t="shared" si="12"/>
        <v>0</v>
      </c>
      <c r="O33" s="331"/>
      <c r="P33" s="310"/>
      <c r="Q33" s="310"/>
      <c r="R33" s="310"/>
      <c r="S33" s="310"/>
      <c r="T33" s="310"/>
      <c r="U33" s="310"/>
      <c r="V33" s="328"/>
      <c r="W33" s="328"/>
      <c r="X33" s="328"/>
      <c r="Y33" s="328"/>
      <c r="Z33" s="328"/>
      <c r="AA33" s="329"/>
      <c r="AB33" s="329"/>
      <c r="AC33" s="329"/>
      <c r="AD33" s="329"/>
      <c r="AE33" s="329"/>
      <c r="AF33" s="329"/>
    </row>
    <row r="34" spans="1:32" ht="20.25" customHeight="1">
      <c r="A34" s="156"/>
      <c r="B34" s="332"/>
      <c r="C34" s="333"/>
      <c r="D34" s="224"/>
      <c r="E34" s="224"/>
      <c r="F34" s="310"/>
      <c r="G34" s="310"/>
      <c r="H34" s="310"/>
      <c r="I34" s="310"/>
      <c r="J34" s="310"/>
      <c r="K34" s="310"/>
      <c r="L34" s="334"/>
      <c r="M34" s="335"/>
      <c r="N34" s="330">
        <f t="shared" si="12"/>
        <v>0</v>
      </c>
      <c r="O34" s="331"/>
      <c r="P34" s="310"/>
      <c r="Q34" s="310"/>
      <c r="R34" s="310"/>
      <c r="S34" s="310"/>
      <c r="T34" s="310"/>
      <c r="U34" s="310"/>
      <c r="V34" s="328"/>
      <c r="W34" s="328"/>
      <c r="X34" s="328"/>
      <c r="Y34" s="328"/>
      <c r="Z34" s="328"/>
      <c r="AA34" s="329"/>
      <c r="AB34" s="329"/>
      <c r="AC34" s="329"/>
      <c r="AD34" s="329"/>
      <c r="AE34" s="329"/>
      <c r="AF34" s="329"/>
    </row>
    <row r="35" spans="1:32" ht="20.25" customHeight="1">
      <c r="A35" s="336" t="s">
        <v>41</v>
      </c>
      <c r="B35" s="337"/>
      <c r="C35" s="337"/>
      <c r="D35" s="337"/>
      <c r="E35" s="338"/>
      <c r="F35" s="325">
        <f>SUM(F28:F34)</f>
        <v>0</v>
      </c>
      <c r="G35" s="325"/>
      <c r="H35" s="325">
        <f>SUM(H28:H34)</f>
        <v>0</v>
      </c>
      <c r="I35" s="325"/>
      <c r="J35" s="325">
        <f>SUM(J28:J34)</f>
        <v>0</v>
      </c>
      <c r="K35" s="325"/>
      <c r="L35" s="325">
        <f>SUM(L28:L34)</f>
        <v>18279</v>
      </c>
      <c r="M35" s="325"/>
      <c r="N35" s="325">
        <f>SUM(N28:N34)</f>
        <v>18279</v>
      </c>
      <c r="O35" s="325"/>
      <c r="P35" s="325">
        <f>SUM(P28:P34)</f>
        <v>0</v>
      </c>
      <c r="Q35" s="325"/>
      <c r="R35" s="325">
        <f>SUM(R28:R34)</f>
        <v>0</v>
      </c>
      <c r="S35" s="325"/>
      <c r="T35" s="325">
        <f>SUM(T28:T34)</f>
        <v>0</v>
      </c>
      <c r="U35" s="325"/>
      <c r="V35" s="326"/>
      <c r="W35" s="326"/>
      <c r="X35" s="326"/>
      <c r="Y35" s="326"/>
      <c r="Z35" s="326"/>
      <c r="AA35" s="327"/>
      <c r="AB35" s="327"/>
      <c r="AC35" s="327"/>
      <c r="AD35" s="327"/>
      <c r="AE35" s="327"/>
      <c r="AF35" s="327"/>
    </row>
    <row r="36" spans="1:32" ht="20.25" customHeight="1">
      <c r="A36" s="15"/>
      <c r="B36" s="15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</row>
    <row r="37" spans="1:32" ht="20.25" customHeight="1">
      <c r="A37" s="15"/>
      <c r="B37" s="15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</row>
    <row r="38" spans="1:32" ht="20.25" customHeight="1">
      <c r="A38" s="15"/>
      <c r="B38" s="15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32" ht="26.25" customHeight="1">
      <c r="A39" s="15"/>
      <c r="B39" s="253" t="s">
        <v>428</v>
      </c>
      <c r="C39" s="253"/>
      <c r="D39" s="253"/>
      <c r="E39" s="253"/>
      <c r="F39" s="253"/>
      <c r="G39" s="253"/>
      <c r="H39" s="16"/>
      <c r="I39" s="16"/>
      <c r="J39" s="312" t="s">
        <v>445</v>
      </c>
      <c r="K39" s="312"/>
      <c r="L39" s="312"/>
      <c r="M39" s="312"/>
      <c r="N39" s="312"/>
      <c r="O39" s="16"/>
      <c r="P39" s="16"/>
      <c r="Q39" s="16"/>
      <c r="R39" s="16"/>
      <c r="S39" s="16"/>
      <c r="T39" s="222" t="s">
        <v>429</v>
      </c>
      <c r="U39" s="222"/>
      <c r="V39" s="222"/>
      <c r="W39" s="222"/>
      <c r="X39" s="222"/>
    </row>
    <row r="40" spans="1:32" s="3" customFormat="1">
      <c r="B40" s="234" t="s">
        <v>444</v>
      </c>
      <c r="C40" s="234"/>
      <c r="D40" s="234"/>
      <c r="E40" s="234"/>
      <c r="F40" s="234"/>
      <c r="G40" s="234"/>
      <c r="H40" s="26"/>
      <c r="I40" s="26"/>
      <c r="J40" s="234" t="s">
        <v>54</v>
      </c>
      <c r="K40" s="234"/>
      <c r="L40" s="234"/>
      <c r="M40" s="234"/>
      <c r="N40" s="234"/>
      <c r="S40" s="2"/>
      <c r="T40" s="234" t="s">
        <v>337</v>
      </c>
      <c r="U40" s="234"/>
      <c r="V40" s="234"/>
      <c r="W40" s="234"/>
      <c r="X40" s="234"/>
    </row>
    <row r="41" spans="1:32" s="22" customFormat="1" ht="16.5" customHeight="1">
      <c r="C41" s="54"/>
      <c r="F41" s="44"/>
      <c r="G41" s="44"/>
      <c r="H41" s="44"/>
      <c r="I41" s="44"/>
      <c r="J41" s="44"/>
    </row>
    <row r="42" spans="1:32" s="3" customFormat="1"/>
    <row r="43" spans="1:32"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</row>
    <row r="44" spans="1:32"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</row>
    <row r="45" spans="1:32" ht="19.5" thickBot="1">
      <c r="C45" s="23"/>
      <c r="D45" s="23"/>
      <c r="E45" s="23"/>
      <c r="F45" s="23"/>
      <c r="G45" s="23"/>
      <c r="H45" s="23"/>
      <c r="I45" s="23"/>
      <c r="J45" s="23"/>
      <c r="K45" s="23"/>
      <c r="L45" s="198"/>
      <c r="M45" s="198"/>
      <c r="N45" s="198"/>
      <c r="O45" s="198"/>
      <c r="P45" s="198"/>
      <c r="Q45" s="198"/>
      <c r="R45" s="198"/>
      <c r="S45" s="198"/>
      <c r="T45" s="199"/>
      <c r="U45" s="199"/>
      <c r="V45" s="199"/>
      <c r="W45" s="199"/>
    </row>
    <row r="46" spans="1:32">
      <c r="C46" s="15"/>
    </row>
    <row r="49" spans="3:3" ht="19.5">
      <c r="C49" s="24"/>
    </row>
    <row r="50" spans="3:3" ht="19.5">
      <c r="C50" s="24"/>
    </row>
    <row r="51" spans="3:3" ht="19.5">
      <c r="C51" s="24"/>
    </row>
    <row r="52" spans="3:3" ht="19.5">
      <c r="C52" s="24"/>
    </row>
    <row r="53" spans="3:3" ht="19.5">
      <c r="C53" s="24"/>
    </row>
    <row r="54" spans="3:3" ht="19.5">
      <c r="C54" s="24"/>
    </row>
    <row r="55" spans="3:3" ht="19.5">
      <c r="C55" s="24"/>
    </row>
  </sheetData>
  <mergeCells count="166">
    <mergeCell ref="B28:C28"/>
    <mergeCell ref="A24:A26"/>
    <mergeCell ref="B24:C26"/>
    <mergeCell ref="D24:E26"/>
    <mergeCell ref="F24:G26"/>
    <mergeCell ref="H24:I26"/>
    <mergeCell ref="J24:K26"/>
    <mergeCell ref="L24:U24"/>
    <mergeCell ref="V24:Z26"/>
    <mergeCell ref="B27:C27"/>
    <mergeCell ref="D27:E27"/>
    <mergeCell ref="F27:G27"/>
    <mergeCell ref="H27:I27"/>
    <mergeCell ref="J27:K27"/>
    <mergeCell ref="N28:O28"/>
    <mergeCell ref="P28:Q28"/>
    <mergeCell ref="R28:S28"/>
    <mergeCell ref="T28:U28"/>
    <mergeCell ref="V28:Z28"/>
    <mergeCell ref="AA24:AF26"/>
    <mergeCell ref="L25:M26"/>
    <mergeCell ref="N25:O26"/>
    <mergeCell ref="P25:U25"/>
    <mergeCell ref="P26:Q26"/>
    <mergeCell ref="R26:S26"/>
    <mergeCell ref="T26:U26"/>
    <mergeCell ref="N27:O27"/>
    <mergeCell ref="P27:Q27"/>
    <mergeCell ref="R27:S27"/>
    <mergeCell ref="T27:U27"/>
    <mergeCell ref="V27:Z27"/>
    <mergeCell ref="AA27:AF27"/>
    <mergeCell ref="L27:M27"/>
    <mergeCell ref="AA28:AF28"/>
    <mergeCell ref="D28:E28"/>
    <mergeCell ref="F28:G28"/>
    <mergeCell ref="H28:I28"/>
    <mergeCell ref="J28:K28"/>
    <mergeCell ref="L28:M28"/>
    <mergeCell ref="N29:O29"/>
    <mergeCell ref="P29:Q29"/>
    <mergeCell ref="R29:S29"/>
    <mergeCell ref="T29:U29"/>
    <mergeCell ref="V29:Z29"/>
    <mergeCell ref="AA29:AF29"/>
    <mergeCell ref="B29:C29"/>
    <mergeCell ref="D29:E29"/>
    <mergeCell ref="F29:G29"/>
    <mergeCell ref="H29:I29"/>
    <mergeCell ref="J29:K29"/>
    <mergeCell ref="L29:M29"/>
    <mergeCell ref="V31:Z31"/>
    <mergeCell ref="AA31:AF31"/>
    <mergeCell ref="B31:C31"/>
    <mergeCell ref="D31:E31"/>
    <mergeCell ref="F31:G31"/>
    <mergeCell ref="H31:I31"/>
    <mergeCell ref="J31:K31"/>
    <mergeCell ref="L31:M31"/>
    <mergeCell ref="N30:O30"/>
    <mergeCell ref="P30:Q30"/>
    <mergeCell ref="R30:S30"/>
    <mergeCell ref="T30:U30"/>
    <mergeCell ref="V30:Z30"/>
    <mergeCell ref="AA30:AF30"/>
    <mergeCell ref="B30:C30"/>
    <mergeCell ref="D30:E30"/>
    <mergeCell ref="F30:G30"/>
    <mergeCell ref="H30:I30"/>
    <mergeCell ref="J30:K30"/>
    <mergeCell ref="L30:M30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B32:C32"/>
    <mergeCell ref="D32:E32"/>
    <mergeCell ref="F32:G32"/>
    <mergeCell ref="H32:I32"/>
    <mergeCell ref="J32:K32"/>
    <mergeCell ref="L32:M32"/>
    <mergeCell ref="A35:E35"/>
    <mergeCell ref="F35:G35"/>
    <mergeCell ref="H35:I35"/>
    <mergeCell ref="J35:K35"/>
    <mergeCell ref="L35:M35"/>
    <mergeCell ref="N35:O35"/>
    <mergeCell ref="N34:O34"/>
    <mergeCell ref="P34:Q34"/>
    <mergeCell ref="R34:S34"/>
    <mergeCell ref="B34:C34"/>
    <mergeCell ref="D34:E34"/>
    <mergeCell ref="F34:G34"/>
    <mergeCell ref="H34:I34"/>
    <mergeCell ref="J34:K34"/>
    <mergeCell ref="L34:M34"/>
    <mergeCell ref="P35:Q35"/>
    <mergeCell ref="R35:S35"/>
    <mergeCell ref="T35:U35"/>
    <mergeCell ref="V35:Z35"/>
    <mergeCell ref="AA35:AF35"/>
    <mergeCell ref="N6:Q6"/>
    <mergeCell ref="V6:Y6"/>
    <mergeCell ref="V7:V8"/>
    <mergeCell ref="W7:W8"/>
    <mergeCell ref="N7:N8"/>
    <mergeCell ref="T34:U34"/>
    <mergeCell ref="V34:Z34"/>
    <mergeCell ref="AA34:AF34"/>
    <mergeCell ref="N33:O33"/>
    <mergeCell ref="P33:Q33"/>
    <mergeCell ref="R33:S33"/>
    <mergeCell ref="T33:U33"/>
    <mergeCell ref="V33:Z33"/>
    <mergeCell ref="AA33:AF33"/>
    <mergeCell ref="T32:U32"/>
    <mergeCell ref="V32:Z32"/>
    <mergeCell ref="AA32:AF32"/>
    <mergeCell ref="N31:O31"/>
    <mergeCell ref="P31:Q31"/>
    <mergeCell ref="R31:S31"/>
    <mergeCell ref="T31:U31"/>
    <mergeCell ref="T39:X39"/>
    <mergeCell ref="W5:Y5"/>
    <mergeCell ref="X7:X8"/>
    <mergeCell ref="B40:G40"/>
    <mergeCell ref="T40:X40"/>
    <mergeCell ref="J39:N39"/>
    <mergeCell ref="J40:N40"/>
    <mergeCell ref="B39:G39"/>
    <mergeCell ref="M7:M8"/>
    <mergeCell ref="B14:I14"/>
    <mergeCell ref="L7:L8"/>
    <mergeCell ref="S7:S8"/>
    <mergeCell ref="B6:I8"/>
    <mergeCell ref="A16:I16"/>
    <mergeCell ref="B10:I10"/>
    <mergeCell ref="B11:I11"/>
    <mergeCell ref="B12:I12"/>
    <mergeCell ref="B15:I15"/>
    <mergeCell ref="O7:O8"/>
    <mergeCell ref="Y7:Y8"/>
    <mergeCell ref="A6:A8"/>
    <mergeCell ref="Q7:Q8"/>
    <mergeCell ref="R7:R8"/>
    <mergeCell ref="J6:M6"/>
    <mergeCell ref="A17:I17"/>
    <mergeCell ref="B13:I13"/>
    <mergeCell ref="J7:J8"/>
    <mergeCell ref="K7:K8"/>
    <mergeCell ref="AA5:AC5"/>
    <mergeCell ref="R6:U6"/>
    <mergeCell ref="P7:P8"/>
    <mergeCell ref="T7:T8"/>
    <mergeCell ref="U7:U8"/>
    <mergeCell ref="B9:I9"/>
    <mergeCell ref="Z7:Z8"/>
    <mergeCell ref="Z6:AC6"/>
    <mergeCell ref="AA7:AA8"/>
    <mergeCell ref="AB7:AB8"/>
    <mergeCell ref="AC7:AC8"/>
  </mergeCells>
  <phoneticPr fontId="3" type="noConversion"/>
  <pageMargins left="0.78740157480314965" right="7.874015748031496E-2" top="0.39370078740157483" bottom="0.39370078740157483" header="0.31496062992125984" footer="0.31496062992125984"/>
  <pageSetup paperSize="9" scale="31" orientation="landscape" r:id="rId1"/>
  <headerFooter alignWithMargins="0">
    <oddHeader>&amp;R&amp;"Times New Roman,звичайний"&amp;14Продовження додатка 3
Таблиця 6</oddHeader>
  </headerFooter>
  <ignoredErrors>
    <ignoredError sqref="AB17:AC17 J16" formulaRange="1"/>
    <ignoredError sqref="X17:Y17 L17 J17 M17:N17 P17:R17 T17:V17" evalError="1" formulaRange="1"/>
    <ignoredError sqref="Z17:AA17 M15 K17 O17 S17 W17 M11:M12 U10 Q11:Q12 U11:U12 M10 U15 Q10 Q15 Y11:Y12 Y10 Y15" evalError="1"/>
    <ignoredError sqref="Z16:AA16 M16:N16 V16:W16 R16:S16" evalError="1" formula="1" formulaRange="1"/>
    <ignoredError sqref="Q16 U16 Y16" evalError="1" formula="1"/>
    <ignoredError sqref="T16 X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Осн. фін. пок.</vt:lpstr>
      <vt:lpstr>І. Інф. до звіт.</vt:lpstr>
      <vt:lpstr>ІІ. Розр. з бюджетом</vt:lpstr>
      <vt:lpstr>ІІІ. Рух грош. коштів</vt:lpstr>
      <vt:lpstr>IV кап.інв. V кред.</vt:lpstr>
      <vt:lpstr>VI-VII джер.кап.інв.</vt:lpstr>
      <vt:lpstr>'VI-VII джер.кап.інв.'!Область_печати</vt:lpstr>
      <vt:lpstr>'Осн. фін. пок.'!Область_печати</vt:lpstr>
    </vt:vector>
  </TitlesOfParts>
  <Company>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ZKH</cp:lastModifiedBy>
  <cp:lastPrinted>2025-03-26T14:06:48Z</cp:lastPrinted>
  <dcterms:created xsi:type="dcterms:W3CDTF">2003-03-13T16:00:22Z</dcterms:created>
  <dcterms:modified xsi:type="dcterms:W3CDTF">2025-04-18T06:41:00Z</dcterms:modified>
</cp:coreProperties>
</file>