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KH\Desktop\2025\РІШЕННЯ\виконком\виконком квітень 2025\"/>
    </mc:Choice>
  </mc:AlternateContent>
  <bookViews>
    <workbookView xWindow="0" yWindow="0" windowWidth="28800" windowHeight="11835" tabRatio="915" activeTab="7"/>
  </bookViews>
  <sheets>
    <sheet name="Осн. фін. пок." sheetId="14" r:id="rId1"/>
    <sheet name="Інф до звіту" sheetId="20" r:id="rId2"/>
    <sheet name="I. Фін результат" sheetId="2" r:id="rId3"/>
    <sheet name="ІІ. Розр. з бюджетом" sheetId="19" r:id="rId4"/>
    <sheet name="ІІІ. Рух грош. коштів" sheetId="18" r:id="rId5"/>
    <sheet name="IV. Кап. інвестиції" sheetId="3" r:id="rId6"/>
    <sheet name="V Інф щодо отрим та залуч кошт" sheetId="22" r:id="rId7"/>
    <sheet name="6.2. Інша інфо_2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2">'I. Фін результат'!$4:$6</definedName>
    <definedName name="_xlnm.Print_Titles" localSheetId="3">'ІІ. Розр. з бюджетом'!$4:$6</definedName>
    <definedName name="_xlnm.Print_Titles" localSheetId="4">'ІІІ. Рух грош. коштів'!$3:$5</definedName>
    <definedName name="_xlnm.Print_Titles" localSheetId="0">'Осн. фін. пок.'!$26:$28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7">'6.2. Інша інфо_2'!$A$1:$AF$66</definedName>
    <definedName name="_xlnm.Print_Area" localSheetId="2">'I. Фін результат'!$A$1:$I$128</definedName>
    <definedName name="_xlnm.Print_Area" localSheetId="5">'IV. Кап. інвестиції'!$A$1:$H$23</definedName>
    <definedName name="_xlnm.Print_Area" localSheetId="3">'ІІ. Розр. з бюджетом'!$A$1:$H$57</definedName>
    <definedName name="_xlnm.Print_Area" localSheetId="4">'ІІІ. Рух грош. коштів'!$A$1:$H$90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52511"/>
</workbook>
</file>

<file path=xl/calcChain.xml><?xml version="1.0" encoding="utf-8"?>
<calcChain xmlns="http://schemas.openxmlformats.org/spreadsheetml/2006/main">
  <c r="G57" i="2" l="1"/>
  <c r="H144" i="14"/>
  <c r="E183" i="14" l="1"/>
  <c r="E182" i="14"/>
  <c r="E178" i="14"/>
  <c r="E30" i="14"/>
  <c r="E12" i="19"/>
  <c r="D178" i="14"/>
  <c r="C178" i="14" l="1"/>
  <c r="C12" i="19"/>
  <c r="AD35" i="9"/>
  <c r="AD36" i="9"/>
  <c r="D30" i="14" l="1"/>
  <c r="C17" i="2"/>
  <c r="H136" i="14" l="1"/>
  <c r="H137" i="14"/>
  <c r="H138" i="14"/>
  <c r="H141" i="14"/>
  <c r="H150" i="14"/>
  <c r="H134" i="14"/>
  <c r="G136" i="14"/>
  <c r="G137" i="14"/>
  <c r="G138" i="14"/>
  <c r="G139" i="14"/>
  <c r="G140" i="14"/>
  <c r="G141" i="14"/>
  <c r="G144" i="14"/>
  <c r="G145" i="14"/>
  <c r="G146" i="14"/>
  <c r="G148" i="14"/>
  <c r="G149" i="14"/>
  <c r="G150" i="14"/>
  <c r="G134" i="14"/>
  <c r="H8" i="19" l="1"/>
  <c r="G8" i="19"/>
  <c r="F30" i="14"/>
  <c r="D147" i="14" l="1"/>
  <c r="H172" i="14"/>
  <c r="H173" i="14"/>
  <c r="H174" i="14"/>
  <c r="G172" i="14"/>
  <c r="G173" i="14"/>
  <c r="G174" i="14"/>
  <c r="H179" i="14"/>
  <c r="H180" i="14"/>
  <c r="H181" i="14"/>
  <c r="G179" i="14"/>
  <c r="G180" i="14"/>
  <c r="G181" i="14"/>
  <c r="N21" i="22" l="1"/>
  <c r="L21" i="22"/>
  <c r="H21" i="22"/>
  <c r="J21" i="22"/>
  <c r="U21" i="22"/>
  <c r="S21" i="22"/>
  <c r="R21" i="22"/>
  <c r="Q21" i="22"/>
  <c r="P21" i="22"/>
  <c r="O21" i="22"/>
  <c r="F21" i="22"/>
  <c r="E21" i="22"/>
  <c r="M21" i="22"/>
  <c r="K21" i="22"/>
  <c r="I21" i="22"/>
  <c r="G21" i="22"/>
  <c r="D21" i="22"/>
  <c r="G29" i="20"/>
  <c r="D29" i="20"/>
  <c r="O28" i="20"/>
  <c r="N28" i="20"/>
  <c r="M28" i="20"/>
  <c r="L28" i="20"/>
  <c r="K28" i="20"/>
  <c r="J28" i="20"/>
  <c r="O27" i="20"/>
  <c r="N27" i="20"/>
  <c r="M27" i="20"/>
  <c r="L27" i="20"/>
  <c r="K27" i="20"/>
  <c r="J27" i="20"/>
  <c r="O26" i="20"/>
  <c r="N26" i="20"/>
  <c r="M26" i="20"/>
  <c r="L26" i="20"/>
  <c r="K26" i="20"/>
  <c r="J26" i="20"/>
  <c r="O22" i="20"/>
  <c r="N22" i="20"/>
  <c r="M22" i="20"/>
  <c r="L22" i="20"/>
  <c r="K22" i="20"/>
  <c r="J22" i="20"/>
  <c r="T21" i="22" l="1"/>
  <c r="F107" i="14"/>
  <c r="F106" i="14"/>
  <c r="E107" i="14"/>
  <c r="E106" i="14"/>
  <c r="D107" i="14"/>
  <c r="D106" i="14"/>
  <c r="D53" i="14"/>
  <c r="C107" i="14"/>
  <c r="C106" i="14"/>
  <c r="G24" i="18" l="1"/>
  <c r="H24" i="18"/>
  <c r="C54" i="2" l="1"/>
  <c r="F17" i="2"/>
  <c r="F31" i="14" s="1"/>
  <c r="D17" i="2" l="1"/>
  <c r="C30" i="14" l="1"/>
  <c r="H82" i="18"/>
  <c r="G82" i="18"/>
  <c r="F72" i="18"/>
  <c r="F70" i="18" s="1"/>
  <c r="E72" i="18"/>
  <c r="E70" i="18" s="1"/>
  <c r="D72" i="18"/>
  <c r="C72" i="18"/>
  <c r="D70" i="18"/>
  <c r="C70" i="18"/>
  <c r="F65" i="18"/>
  <c r="E65" i="18"/>
  <c r="E63" i="18" s="1"/>
  <c r="E80" i="18" s="1"/>
  <c r="E110" i="14" s="1"/>
  <c r="D65" i="18"/>
  <c r="D63" i="18" s="1"/>
  <c r="C65" i="18"/>
  <c r="C63" i="18" s="1"/>
  <c r="G62" i="18"/>
  <c r="F51" i="18"/>
  <c r="E51" i="18"/>
  <c r="D51" i="18"/>
  <c r="C51" i="18"/>
  <c r="F43" i="18"/>
  <c r="F61" i="18" s="1"/>
  <c r="F109" i="14" s="1"/>
  <c r="E43" i="18"/>
  <c r="D43" i="18"/>
  <c r="C43" i="18"/>
  <c r="G42" i="18"/>
  <c r="H38" i="18"/>
  <c r="G38" i="18"/>
  <c r="H36" i="18"/>
  <c r="G36" i="18"/>
  <c r="F35" i="18"/>
  <c r="E35" i="18"/>
  <c r="D35" i="18"/>
  <c r="D29" i="18" s="1"/>
  <c r="D21" i="18" s="1"/>
  <c r="C35" i="18"/>
  <c r="C29" i="18" s="1"/>
  <c r="H34" i="18"/>
  <c r="G34" i="18"/>
  <c r="H31" i="18"/>
  <c r="G31" i="18"/>
  <c r="F29" i="18"/>
  <c r="F21" i="18" s="1"/>
  <c r="F25" i="18"/>
  <c r="G25" i="18" s="1"/>
  <c r="E25" i="18"/>
  <c r="D25" i="18"/>
  <c r="C25" i="18"/>
  <c r="H23" i="18"/>
  <c r="G23" i="18"/>
  <c r="H22" i="18"/>
  <c r="G22" i="18"/>
  <c r="F16" i="18"/>
  <c r="E16" i="18"/>
  <c r="E8" i="18" s="1"/>
  <c r="D16" i="18"/>
  <c r="D8" i="18" s="1"/>
  <c r="C16" i="18"/>
  <c r="C8" i="18" s="1"/>
  <c r="H9" i="18"/>
  <c r="G9" i="18"/>
  <c r="G72" i="18" l="1"/>
  <c r="C80" i="18"/>
  <c r="C110" i="14" s="1"/>
  <c r="D80" i="18"/>
  <c r="D110" i="14" s="1"/>
  <c r="G35" i="18"/>
  <c r="G16" i="18"/>
  <c r="F8" i="18"/>
  <c r="G8" i="18" s="1"/>
  <c r="G65" i="18"/>
  <c r="E61" i="18"/>
  <c r="E109" i="14" s="1"/>
  <c r="G51" i="18"/>
  <c r="C61" i="18"/>
  <c r="C109" i="14" s="1"/>
  <c r="G43" i="18"/>
  <c r="D61" i="18"/>
  <c r="D109" i="14" s="1"/>
  <c r="C21" i="18"/>
  <c r="C41" i="18" s="1"/>
  <c r="D41" i="18"/>
  <c r="G70" i="18"/>
  <c r="H35" i="18"/>
  <c r="E29" i="18"/>
  <c r="F63" i="18"/>
  <c r="H8" i="18" l="1"/>
  <c r="F41" i="18"/>
  <c r="G61" i="18"/>
  <c r="C81" i="18"/>
  <c r="C84" i="18" s="1"/>
  <c r="D81" i="18"/>
  <c r="D84" i="18" s="1"/>
  <c r="D108" i="14"/>
  <c r="H29" i="18"/>
  <c r="G29" i="18"/>
  <c r="E21" i="18"/>
  <c r="G63" i="18"/>
  <c r="F80" i="18"/>
  <c r="F81" i="18" l="1"/>
  <c r="F84" i="18" s="1"/>
  <c r="F110" i="14"/>
  <c r="G80" i="18"/>
  <c r="G21" i="18"/>
  <c r="E41" i="18"/>
  <c r="H21" i="18"/>
  <c r="E81" i="18" l="1"/>
  <c r="G41" i="18"/>
  <c r="H41" i="18"/>
  <c r="E84" i="18" l="1"/>
  <c r="H81" i="18"/>
  <c r="G81" i="18"/>
  <c r="H84" i="18" l="1"/>
  <c r="G84" i="18"/>
  <c r="H80" i="14" l="1"/>
  <c r="G80" i="14"/>
  <c r="C147" i="14" l="1"/>
  <c r="C142" i="14"/>
  <c r="C135" i="14"/>
  <c r="C106" i="2" l="1"/>
  <c r="C108" i="2"/>
  <c r="C104" i="2"/>
  <c r="C105" i="2"/>
  <c r="C107" i="2"/>
  <c r="E24" i="19" l="1"/>
  <c r="E104" i="2"/>
  <c r="E29" i="2"/>
  <c r="F104" i="2"/>
  <c r="C28" i="2"/>
  <c r="F28" i="2"/>
  <c r="E142" i="14"/>
  <c r="D142" i="14"/>
  <c r="E135" i="14"/>
  <c r="D153" i="14"/>
  <c r="D135" i="14"/>
  <c r="C7" i="3"/>
  <c r="C115" i="14"/>
  <c r="D79" i="14"/>
  <c r="C72" i="14"/>
  <c r="C169" i="14" s="1"/>
  <c r="D106" i="2"/>
  <c r="C118" i="2"/>
  <c r="D118" i="2"/>
  <c r="H135" i="14" l="1"/>
  <c r="G135" i="14"/>
  <c r="H142" i="14"/>
  <c r="G142" i="14"/>
  <c r="D31" i="14"/>
  <c r="D28" i="2"/>
  <c r="F118" i="2"/>
  <c r="E118" i="2"/>
  <c r="D104" i="2"/>
  <c r="E62" i="2"/>
  <c r="E67" i="2"/>
  <c r="E54" i="2"/>
  <c r="E17" i="2"/>
  <c r="E28" i="2" s="1"/>
  <c r="G28" i="2" s="1"/>
  <c r="H8" i="2"/>
  <c r="E80" i="2" l="1"/>
  <c r="H28" i="2"/>
  <c r="E79" i="14"/>
  <c r="E34" i="19"/>
  <c r="E100" i="14" s="1"/>
  <c r="E39" i="19"/>
  <c r="E101" i="14" s="1"/>
  <c r="E33" i="14"/>
  <c r="F85" i="2"/>
  <c r="F29" i="2"/>
  <c r="F54" i="2"/>
  <c r="F39" i="14" s="1"/>
  <c r="G53" i="2"/>
  <c r="H53" i="2"/>
  <c r="G52" i="2"/>
  <c r="H52" i="2"/>
  <c r="H9" i="2"/>
  <c r="H10" i="2"/>
  <c r="H11" i="2"/>
  <c r="H12" i="2"/>
  <c r="H13" i="2"/>
  <c r="H14" i="2"/>
  <c r="H15" i="2"/>
  <c r="G9" i="2"/>
  <c r="G10" i="2"/>
  <c r="G11" i="2"/>
  <c r="G12" i="2"/>
  <c r="G13" i="2"/>
  <c r="G14" i="2"/>
  <c r="G15" i="2"/>
  <c r="G8" i="2"/>
  <c r="D32" i="14"/>
  <c r="D49" i="14"/>
  <c r="D51" i="14"/>
  <c r="E72" i="14"/>
  <c r="E82" i="14"/>
  <c r="D86" i="14"/>
  <c r="D83" i="14"/>
  <c r="D82" i="14"/>
  <c r="E39" i="14"/>
  <c r="E49" i="14"/>
  <c r="E50" i="14"/>
  <c r="E51" i="14"/>
  <c r="E52" i="14"/>
  <c r="F44" i="14"/>
  <c r="D44" i="14"/>
  <c r="E37" i="14"/>
  <c r="F37" i="14"/>
  <c r="F105" i="2"/>
  <c r="F106" i="2"/>
  <c r="F107" i="2"/>
  <c r="F108" i="2"/>
  <c r="E88" i="2"/>
  <c r="E85" i="2"/>
  <c r="D67" i="2"/>
  <c r="D62" i="2"/>
  <c r="D40" i="14" s="1"/>
  <c r="F62" i="2"/>
  <c r="F40" i="14" s="1"/>
  <c r="F67" i="2"/>
  <c r="H67" i="2" s="1"/>
  <c r="F45" i="14"/>
  <c r="F42" i="14"/>
  <c r="F41" i="14"/>
  <c r="F38" i="14"/>
  <c r="F36" i="14"/>
  <c r="F35" i="14"/>
  <c r="F34" i="14"/>
  <c r="D41" i="14"/>
  <c r="D42" i="14"/>
  <c r="G95" i="2"/>
  <c r="F69" i="14"/>
  <c r="D29" i="2"/>
  <c r="F34" i="19"/>
  <c r="F12" i="19"/>
  <c r="G12" i="19" s="1"/>
  <c r="D64" i="14"/>
  <c r="D108" i="2"/>
  <c r="D85" i="2"/>
  <c r="E56" i="14"/>
  <c r="F50" i="14"/>
  <c r="E108" i="2"/>
  <c r="E106" i="2"/>
  <c r="E43" i="14"/>
  <c r="H35" i="2"/>
  <c r="F24" i="19"/>
  <c r="F92" i="14" s="1"/>
  <c r="G18" i="2"/>
  <c r="T57" i="9"/>
  <c r="R57" i="9"/>
  <c r="P57" i="9"/>
  <c r="N50" i="9"/>
  <c r="N51" i="9"/>
  <c r="N52" i="9"/>
  <c r="N53" i="9"/>
  <c r="N54" i="9"/>
  <c r="N55" i="9"/>
  <c r="N56" i="9"/>
  <c r="L57" i="9"/>
  <c r="J57" i="9"/>
  <c r="H57" i="9"/>
  <c r="F57" i="9"/>
  <c r="Z40" i="9"/>
  <c r="F125" i="14" s="1"/>
  <c r="V40" i="9"/>
  <c r="F124" i="14" s="1"/>
  <c r="R40" i="9"/>
  <c r="N40" i="9"/>
  <c r="F122" i="14" s="1"/>
  <c r="Y40" i="9"/>
  <c r="E125" i="14" s="1"/>
  <c r="U40" i="9"/>
  <c r="E124" i="14" s="1"/>
  <c r="Q40" i="9"/>
  <c r="E123" i="14"/>
  <c r="M40" i="9"/>
  <c r="E122" i="14" s="1"/>
  <c r="AD32" i="9"/>
  <c r="AD33" i="9"/>
  <c r="AD34" i="9"/>
  <c r="AD39" i="9"/>
  <c r="AC34" i="9"/>
  <c r="AC32" i="9"/>
  <c r="AC33" i="9"/>
  <c r="AC39" i="9"/>
  <c r="W33" i="9"/>
  <c r="W40" i="9" s="1"/>
  <c r="X33" i="9"/>
  <c r="O39" i="9"/>
  <c r="X23" i="9"/>
  <c r="U23" i="9"/>
  <c r="AA20" i="9"/>
  <c r="AD20" i="9"/>
  <c r="AA21" i="9"/>
  <c r="AD21" i="9"/>
  <c r="AA22" i="9"/>
  <c r="AD22" i="9"/>
  <c r="AD19" i="9"/>
  <c r="AA19" i="9"/>
  <c r="R23" i="9"/>
  <c r="X10" i="9"/>
  <c r="U10" i="9"/>
  <c r="AD7" i="9"/>
  <c r="AD8" i="9"/>
  <c r="AD9" i="9"/>
  <c r="AD6" i="9"/>
  <c r="AA7" i="9"/>
  <c r="AA8" i="9"/>
  <c r="AA9" i="9"/>
  <c r="AA6" i="9"/>
  <c r="R10" i="9"/>
  <c r="F72" i="14"/>
  <c r="C163" i="14"/>
  <c r="C175" i="14" s="1"/>
  <c r="D72" i="14"/>
  <c r="D169" i="14" s="1"/>
  <c r="D175" i="14" s="1"/>
  <c r="E147" i="14"/>
  <c r="C131" i="14"/>
  <c r="D132" i="14"/>
  <c r="E132" i="14"/>
  <c r="C132" i="14"/>
  <c r="D131" i="14"/>
  <c r="D115" i="14"/>
  <c r="D116" i="14"/>
  <c r="D117" i="14"/>
  <c r="D118" i="14"/>
  <c r="D119" i="14"/>
  <c r="D120" i="14"/>
  <c r="E115" i="14"/>
  <c r="E116" i="14"/>
  <c r="E117" i="14"/>
  <c r="E118" i="14"/>
  <c r="E119" i="14"/>
  <c r="E120" i="14"/>
  <c r="F115" i="14"/>
  <c r="F116" i="14"/>
  <c r="F117" i="14"/>
  <c r="F118" i="14"/>
  <c r="F119" i="14"/>
  <c r="F120" i="14"/>
  <c r="C116" i="14"/>
  <c r="C117" i="14"/>
  <c r="C118" i="14"/>
  <c r="C119" i="14"/>
  <c r="C120" i="14"/>
  <c r="H107" i="14"/>
  <c r="D111" i="14"/>
  <c r="E111" i="14"/>
  <c r="F111" i="14"/>
  <c r="C111" i="14"/>
  <c r="D74" i="14"/>
  <c r="E74" i="14"/>
  <c r="F74" i="14"/>
  <c r="C74" i="14"/>
  <c r="G9" i="3"/>
  <c r="H9" i="3"/>
  <c r="D7" i="3"/>
  <c r="E7" i="3"/>
  <c r="F7" i="3"/>
  <c r="D103" i="14"/>
  <c r="E103" i="14"/>
  <c r="F103" i="14"/>
  <c r="C103" i="14"/>
  <c r="D102" i="14"/>
  <c r="E102" i="14"/>
  <c r="F102" i="14"/>
  <c r="C102" i="14"/>
  <c r="D93" i="14"/>
  <c r="E93" i="14"/>
  <c r="F93" i="14"/>
  <c r="D94" i="14"/>
  <c r="E94" i="14"/>
  <c r="F94" i="14"/>
  <c r="D95" i="14"/>
  <c r="E95" i="14"/>
  <c r="F95" i="14"/>
  <c r="D96" i="14"/>
  <c r="E96" i="14"/>
  <c r="F96" i="14"/>
  <c r="D97" i="14"/>
  <c r="E97" i="14"/>
  <c r="F97" i="14"/>
  <c r="D98" i="14"/>
  <c r="E98" i="14"/>
  <c r="F98" i="14"/>
  <c r="D99" i="14"/>
  <c r="E99" i="14"/>
  <c r="F99" i="14"/>
  <c r="C93" i="14"/>
  <c r="C94" i="14"/>
  <c r="C95" i="14"/>
  <c r="C96" i="14"/>
  <c r="C97" i="14"/>
  <c r="C98" i="14"/>
  <c r="C99" i="14"/>
  <c r="D87" i="14"/>
  <c r="E87" i="14"/>
  <c r="F87" i="14"/>
  <c r="D88" i="14"/>
  <c r="E88" i="14"/>
  <c r="F88" i="14"/>
  <c r="D89" i="14"/>
  <c r="E89" i="14"/>
  <c r="F89" i="14"/>
  <c r="C88" i="14"/>
  <c r="C89" i="14"/>
  <c r="C87" i="14"/>
  <c r="C84" i="14"/>
  <c r="D84" i="14"/>
  <c r="E84" i="14"/>
  <c r="F84" i="14"/>
  <c r="C85" i="14"/>
  <c r="D85" i="14"/>
  <c r="E85" i="14"/>
  <c r="F85" i="14"/>
  <c r="C86" i="14"/>
  <c r="E86" i="14"/>
  <c r="F86" i="14"/>
  <c r="C82" i="14"/>
  <c r="C83" i="14"/>
  <c r="E83" i="14"/>
  <c r="F82" i="14"/>
  <c r="F83" i="14"/>
  <c r="F79" i="14"/>
  <c r="C79" i="14"/>
  <c r="D44" i="19"/>
  <c r="E44" i="19"/>
  <c r="F44" i="19"/>
  <c r="C44" i="19"/>
  <c r="D39" i="19"/>
  <c r="D101" i="14" s="1"/>
  <c r="F39" i="19"/>
  <c r="F101" i="14" s="1"/>
  <c r="C39" i="19"/>
  <c r="C101" i="14" s="1"/>
  <c r="D34" i="19"/>
  <c r="D100" i="14" s="1"/>
  <c r="C34" i="19"/>
  <c r="C100" i="14" s="1"/>
  <c r="D24" i="19"/>
  <c r="D92" i="14" s="1"/>
  <c r="E92" i="14"/>
  <c r="C24" i="19"/>
  <c r="C92" i="14" s="1"/>
  <c r="H25" i="19"/>
  <c r="H26" i="19"/>
  <c r="H29" i="19"/>
  <c r="H33" i="19"/>
  <c r="H35" i="19"/>
  <c r="H38" i="19"/>
  <c r="H42" i="19"/>
  <c r="H9" i="19"/>
  <c r="D12" i="19"/>
  <c r="D69" i="14"/>
  <c r="E69" i="14"/>
  <c r="D70" i="14"/>
  <c r="E70" i="14"/>
  <c r="F70" i="14"/>
  <c r="D71" i="14"/>
  <c r="E71" i="14"/>
  <c r="F71" i="14"/>
  <c r="D73" i="14"/>
  <c r="E73" i="14"/>
  <c r="F73" i="14"/>
  <c r="D75" i="14"/>
  <c r="E75" i="14"/>
  <c r="F75" i="14"/>
  <c r="C70" i="14"/>
  <c r="C71" i="14"/>
  <c r="C73" i="14"/>
  <c r="C75" i="14"/>
  <c r="C69" i="14"/>
  <c r="D63" i="14"/>
  <c r="E63" i="14"/>
  <c r="F63" i="14"/>
  <c r="E64" i="14"/>
  <c r="F64" i="14"/>
  <c r="C64" i="14"/>
  <c r="C63" i="14"/>
  <c r="F56" i="14"/>
  <c r="C56" i="14"/>
  <c r="C54" i="14"/>
  <c r="D54" i="14"/>
  <c r="E54" i="14"/>
  <c r="F54" i="14"/>
  <c r="F52" i="14"/>
  <c r="C52" i="14"/>
  <c r="F51" i="14"/>
  <c r="C51" i="14"/>
  <c r="C50" i="14"/>
  <c r="F49" i="14"/>
  <c r="C49" i="14"/>
  <c r="C44" i="14"/>
  <c r="E44" i="14"/>
  <c r="C45" i="14"/>
  <c r="E45" i="14"/>
  <c r="C41" i="14"/>
  <c r="E41" i="14"/>
  <c r="C42" i="14"/>
  <c r="E42" i="14"/>
  <c r="G58" i="14"/>
  <c r="G59" i="14"/>
  <c r="G60" i="14"/>
  <c r="G61" i="14"/>
  <c r="G67" i="14"/>
  <c r="G68" i="14"/>
  <c r="C34" i="14"/>
  <c r="E34" i="14"/>
  <c r="C35" i="14"/>
  <c r="E35" i="14"/>
  <c r="C36" i="14"/>
  <c r="E36" i="14"/>
  <c r="C37" i="14"/>
  <c r="C38" i="14"/>
  <c r="E38" i="14"/>
  <c r="H58" i="14"/>
  <c r="H59" i="14"/>
  <c r="H60" i="14"/>
  <c r="H61" i="14"/>
  <c r="H67" i="14"/>
  <c r="H68" i="14"/>
  <c r="D107" i="2"/>
  <c r="E107" i="2"/>
  <c r="D105" i="2"/>
  <c r="E105" i="2"/>
  <c r="G105" i="2" s="1"/>
  <c r="G68" i="2"/>
  <c r="G69" i="2"/>
  <c r="G73" i="2"/>
  <c r="G64" i="2"/>
  <c r="G65" i="2"/>
  <c r="G63" i="2"/>
  <c r="G58" i="2"/>
  <c r="H112" i="2"/>
  <c r="H113" i="2"/>
  <c r="H114" i="2"/>
  <c r="H115" i="2"/>
  <c r="H116" i="2"/>
  <c r="H117" i="2"/>
  <c r="H118" i="2"/>
  <c r="H111" i="2"/>
  <c r="H104" i="2"/>
  <c r="H18" i="2"/>
  <c r="H19" i="2"/>
  <c r="H20" i="2"/>
  <c r="H21" i="2"/>
  <c r="H22" i="2"/>
  <c r="H23" i="2"/>
  <c r="H24" i="2"/>
  <c r="H26" i="2"/>
  <c r="H36" i="2"/>
  <c r="H37" i="2"/>
  <c r="H38" i="2"/>
  <c r="H39" i="2"/>
  <c r="H40" i="2"/>
  <c r="H44" i="2"/>
  <c r="H49" i="2"/>
  <c r="H51" i="2"/>
  <c r="H57" i="2"/>
  <c r="H58" i="2"/>
  <c r="H59" i="2"/>
  <c r="H61" i="2"/>
  <c r="H73" i="2"/>
  <c r="H92" i="2"/>
  <c r="H97" i="2"/>
  <c r="H98" i="2"/>
  <c r="D121" i="14"/>
  <c r="C121" i="14"/>
  <c r="D157" i="14"/>
  <c r="C157" i="14"/>
  <c r="C153" i="14"/>
  <c r="D54" i="2"/>
  <c r="D88" i="2"/>
  <c r="D55" i="14" s="1"/>
  <c r="F88" i="2"/>
  <c r="F55" i="14" s="1"/>
  <c r="C88" i="2"/>
  <c r="C55" i="14" s="1"/>
  <c r="C85" i="2"/>
  <c r="C53" i="14" s="1"/>
  <c r="C67" i="2"/>
  <c r="C43" i="14" s="1"/>
  <c r="E40" i="14"/>
  <c r="C62" i="2"/>
  <c r="C40" i="14" s="1"/>
  <c r="G118" i="2"/>
  <c r="G117" i="2"/>
  <c r="G116" i="2"/>
  <c r="G115" i="2"/>
  <c r="G114" i="2"/>
  <c r="G113" i="2"/>
  <c r="G112" i="2"/>
  <c r="G111" i="2"/>
  <c r="G82" i="2"/>
  <c r="G31" i="19"/>
  <c r="G9" i="19"/>
  <c r="G46" i="19"/>
  <c r="G42" i="19"/>
  <c r="G38" i="19"/>
  <c r="G33" i="19"/>
  <c r="G32" i="19"/>
  <c r="G30" i="19"/>
  <c r="G29" i="19"/>
  <c r="G28" i="19"/>
  <c r="G27" i="19"/>
  <c r="G26" i="19"/>
  <c r="G25" i="19"/>
  <c r="G21" i="19"/>
  <c r="G19" i="19"/>
  <c r="G18" i="19"/>
  <c r="G17" i="19"/>
  <c r="G16" i="19"/>
  <c r="G15" i="19"/>
  <c r="G14" i="19"/>
  <c r="G108" i="2"/>
  <c r="G106" i="2"/>
  <c r="G98" i="2"/>
  <c r="G97" i="2"/>
  <c r="G92" i="2"/>
  <c r="G90" i="2"/>
  <c r="G86" i="2"/>
  <c r="G84" i="2"/>
  <c r="G83" i="2"/>
  <c r="G81" i="2"/>
  <c r="G61" i="2"/>
  <c r="G60" i="2"/>
  <c r="G59" i="2"/>
  <c r="G51" i="2"/>
  <c r="G49" i="2"/>
  <c r="G44" i="2"/>
  <c r="G40" i="2"/>
  <c r="G39" i="2"/>
  <c r="G38" i="2"/>
  <c r="G37" i="2"/>
  <c r="G36" i="2"/>
  <c r="G35" i="2"/>
  <c r="G26" i="2"/>
  <c r="G24" i="2"/>
  <c r="G23" i="2"/>
  <c r="G22" i="2"/>
  <c r="G21" i="2"/>
  <c r="G20" i="2"/>
  <c r="G19" i="2"/>
  <c r="G104" i="2"/>
  <c r="C31" i="14"/>
  <c r="N57" i="9" l="1"/>
  <c r="E131" i="14"/>
  <c r="G147" i="14"/>
  <c r="H147" i="14"/>
  <c r="AE39" i="9"/>
  <c r="AE34" i="9"/>
  <c r="AE32" i="9"/>
  <c r="D33" i="14"/>
  <c r="D100" i="2"/>
  <c r="G67" i="2"/>
  <c r="O40" i="9"/>
  <c r="AA23" i="9"/>
  <c r="D99" i="2"/>
  <c r="G116" i="14"/>
  <c r="H30" i="14"/>
  <c r="H119" i="14"/>
  <c r="H111" i="14"/>
  <c r="G85" i="2"/>
  <c r="H116" i="14"/>
  <c r="G88" i="2"/>
  <c r="G49" i="14"/>
  <c r="H50" i="14"/>
  <c r="H120" i="14"/>
  <c r="H115" i="14"/>
  <c r="F43" i="14"/>
  <c r="G43" i="14" s="1"/>
  <c r="F80" i="2"/>
  <c r="F91" i="2" s="1"/>
  <c r="F96" i="2" s="1"/>
  <c r="F100" i="2"/>
  <c r="D43" i="14"/>
  <c r="D80" i="2"/>
  <c r="D91" i="2" s="1"/>
  <c r="D96" i="2" s="1"/>
  <c r="D22" i="19" s="1"/>
  <c r="C39" i="14"/>
  <c r="H7" i="3"/>
  <c r="AF33" i="9"/>
  <c r="H125" i="14"/>
  <c r="X40" i="9"/>
  <c r="G166" i="14"/>
  <c r="H117" i="14"/>
  <c r="G106" i="14"/>
  <c r="G95" i="14"/>
  <c r="G93" i="14"/>
  <c r="G50" i="14"/>
  <c r="G54" i="2"/>
  <c r="H54" i="2"/>
  <c r="H166" i="14"/>
  <c r="G86" i="14"/>
  <c r="G35" i="14"/>
  <c r="H69" i="14"/>
  <c r="H118" i="14"/>
  <c r="G120" i="14"/>
  <c r="G42" i="14"/>
  <c r="H51" i="14"/>
  <c r="H36" i="14"/>
  <c r="H42" i="14"/>
  <c r="G41" i="14"/>
  <c r="G52" i="14"/>
  <c r="H84" i="14"/>
  <c r="H63" i="14"/>
  <c r="H86" i="14"/>
  <c r="H54" i="14"/>
  <c r="H85" i="14"/>
  <c r="H98" i="14"/>
  <c r="H96" i="14"/>
  <c r="G168" i="14"/>
  <c r="G84" i="14"/>
  <c r="G56" i="14"/>
  <c r="G88" i="14"/>
  <c r="F163" i="14"/>
  <c r="G82" i="14"/>
  <c r="H49" i="14"/>
  <c r="H75" i="14"/>
  <c r="H89" i="14"/>
  <c r="H87" i="14"/>
  <c r="G103" i="14"/>
  <c r="F76" i="14"/>
  <c r="H82" i="14"/>
  <c r="E81" i="14"/>
  <c r="C32" i="14"/>
  <c r="F47" i="19"/>
  <c r="F104" i="14" s="1"/>
  <c r="F100" i="14"/>
  <c r="G100" i="14" s="1"/>
  <c r="G24" i="19"/>
  <c r="H94" i="14"/>
  <c r="G69" i="14"/>
  <c r="H71" i="14"/>
  <c r="G74" i="14"/>
  <c r="H73" i="14"/>
  <c r="D114" i="14"/>
  <c r="G7" i="3"/>
  <c r="C114" i="14"/>
  <c r="H167" i="14"/>
  <c r="G39" i="19"/>
  <c r="E47" i="19"/>
  <c r="E104" i="14" s="1"/>
  <c r="H34" i="19"/>
  <c r="G94" i="14"/>
  <c r="G79" i="14"/>
  <c r="D76" i="14"/>
  <c r="D39" i="14"/>
  <c r="H122" i="14"/>
  <c r="E121" i="14"/>
  <c r="H124" i="14"/>
  <c r="G124" i="14"/>
  <c r="G125" i="14"/>
  <c r="AE33" i="9"/>
  <c r="G111" i="14"/>
  <c r="G44" i="14"/>
  <c r="G51" i="14"/>
  <c r="H12" i="19"/>
  <c r="E169" i="14"/>
  <c r="G178" i="14"/>
  <c r="AD23" i="9"/>
  <c r="AD40" i="9"/>
  <c r="F123" i="14"/>
  <c r="D81" i="14"/>
  <c r="C99" i="2"/>
  <c r="G122" i="14"/>
  <c r="H72" i="14"/>
  <c r="H106" i="14"/>
  <c r="G34" i="14"/>
  <c r="G36" i="14"/>
  <c r="G45" i="14"/>
  <c r="D65" i="14"/>
  <c r="H88" i="14"/>
  <c r="C47" i="19"/>
  <c r="C104" i="14" s="1"/>
  <c r="G118" i="14"/>
  <c r="H79" i="14"/>
  <c r="G72" i="14"/>
  <c r="F81" i="14"/>
  <c r="H99" i="14"/>
  <c r="H97" i="14"/>
  <c r="H93" i="14"/>
  <c r="AC40" i="9"/>
  <c r="Q41" i="9" s="1"/>
  <c r="H103" i="14"/>
  <c r="E55" i="14"/>
  <c r="H55" i="14" s="1"/>
  <c r="E100" i="2"/>
  <c r="G70" i="14"/>
  <c r="H64" i="14"/>
  <c r="G30" i="14"/>
  <c r="F114" i="14"/>
  <c r="G83" i="14"/>
  <c r="G85" i="14"/>
  <c r="G87" i="14"/>
  <c r="G89" i="14"/>
  <c r="G115" i="14"/>
  <c r="G117" i="14"/>
  <c r="H74" i="14"/>
  <c r="H70" i="14"/>
  <c r="H56" i="14"/>
  <c r="H52" i="14"/>
  <c r="H44" i="14"/>
  <c r="H41" i="14"/>
  <c r="H83" i="14"/>
  <c r="G38" i="14"/>
  <c r="C81" i="14"/>
  <c r="H37" i="14"/>
  <c r="C76" i="14"/>
  <c r="G54" i="14"/>
  <c r="G64" i="14"/>
  <c r="G63" i="14"/>
  <c r="G75" i="14"/>
  <c r="C65" i="14"/>
  <c r="H29" i="2"/>
  <c r="F33" i="14"/>
  <c r="G33" i="14" s="1"/>
  <c r="G29" i="2"/>
  <c r="E53" i="14"/>
  <c r="E65" i="14" s="1"/>
  <c r="E99" i="2"/>
  <c r="H45" i="14"/>
  <c r="H38" i="14"/>
  <c r="H35" i="14"/>
  <c r="F169" i="14"/>
  <c r="F175" i="14" s="1"/>
  <c r="G37" i="14"/>
  <c r="G71" i="14"/>
  <c r="G73" i="14"/>
  <c r="E91" i="2"/>
  <c r="E96" i="2" s="1"/>
  <c r="E22" i="19" s="1"/>
  <c r="G183" i="14"/>
  <c r="H183" i="14"/>
  <c r="H168" i="14"/>
  <c r="D47" i="19"/>
  <c r="D104" i="14" s="1"/>
  <c r="G34" i="19"/>
  <c r="AD10" i="9"/>
  <c r="G167" i="14"/>
  <c r="E114" i="14"/>
  <c r="H24" i="19"/>
  <c r="H34" i="14"/>
  <c r="H39" i="14"/>
  <c r="G39" i="14"/>
  <c r="G62" i="2"/>
  <c r="H40" i="14"/>
  <c r="G40" i="14"/>
  <c r="G101" i="14"/>
  <c r="H101" i="14"/>
  <c r="C108" i="14"/>
  <c r="C112" i="14" s="1"/>
  <c r="E108" i="14"/>
  <c r="E112" i="14" s="1"/>
  <c r="G109" i="14"/>
  <c r="H109" i="14"/>
  <c r="H92" i="14"/>
  <c r="G92" i="14"/>
  <c r="H17" i="2"/>
  <c r="E31" i="14"/>
  <c r="G17" i="2"/>
  <c r="F53" i="14"/>
  <c r="E76" i="14"/>
  <c r="H39" i="19"/>
  <c r="E163" i="14"/>
  <c r="AA10" i="9"/>
  <c r="F99" i="2"/>
  <c r="E175" i="14" l="1"/>
  <c r="Y41" i="9"/>
  <c r="AF40" i="9"/>
  <c r="M41" i="9"/>
  <c r="U41" i="9"/>
  <c r="AE40" i="9"/>
  <c r="F66" i="14"/>
  <c r="H43" i="14"/>
  <c r="N41" i="9"/>
  <c r="V41" i="9"/>
  <c r="G55" i="14"/>
  <c r="H81" i="14"/>
  <c r="G81" i="14"/>
  <c r="F32" i="14"/>
  <c r="F46" i="14" s="1"/>
  <c r="G169" i="14"/>
  <c r="G114" i="14"/>
  <c r="D46" i="14"/>
  <c r="D57" i="14" s="1"/>
  <c r="D62" i="14" s="1"/>
  <c r="H104" i="14"/>
  <c r="H100" i="14"/>
  <c r="H33" i="14"/>
  <c r="H178" i="14"/>
  <c r="H47" i="19"/>
  <c r="G47" i="19"/>
  <c r="D66" i="14"/>
  <c r="D103" i="2"/>
  <c r="D109" i="2" s="1"/>
  <c r="D47" i="14" s="1"/>
  <c r="D130" i="14" s="1"/>
  <c r="Z41" i="9"/>
  <c r="R41" i="9"/>
  <c r="H182" i="14"/>
  <c r="G182" i="14"/>
  <c r="H123" i="14"/>
  <c r="G123" i="14"/>
  <c r="H114" i="14"/>
  <c r="D112" i="14"/>
  <c r="F121" i="14"/>
  <c r="H169" i="14"/>
  <c r="G53" i="14"/>
  <c r="H53" i="14"/>
  <c r="E103" i="2"/>
  <c r="F65" i="14"/>
  <c r="G99" i="2"/>
  <c r="H99" i="2"/>
  <c r="E32" i="14"/>
  <c r="G31" i="14"/>
  <c r="E66" i="14"/>
  <c r="H31" i="14"/>
  <c r="G100" i="2"/>
  <c r="H100" i="2"/>
  <c r="G163" i="14"/>
  <c r="H163" i="14"/>
  <c r="G76" i="14"/>
  <c r="H76" i="14"/>
  <c r="F103" i="2"/>
  <c r="H80" i="2"/>
  <c r="G80" i="2"/>
  <c r="AC41" i="9" l="1"/>
  <c r="D48" i="14"/>
  <c r="AD41" i="9"/>
  <c r="G175" i="14"/>
  <c r="F57" i="14"/>
  <c r="F62" i="14" s="1"/>
  <c r="D128" i="14"/>
  <c r="D129" i="14"/>
  <c r="D90" i="14"/>
  <c r="D127" i="14"/>
  <c r="H175" i="14"/>
  <c r="G66" i="14"/>
  <c r="H121" i="14"/>
  <c r="G121" i="14"/>
  <c r="E109" i="2"/>
  <c r="E47" i="14" s="1"/>
  <c r="E130" i="14" s="1"/>
  <c r="H66" i="14"/>
  <c r="H91" i="2"/>
  <c r="G91" i="2"/>
  <c r="G103" i="2"/>
  <c r="F109" i="2"/>
  <c r="H103" i="2"/>
  <c r="F108" i="14"/>
  <c r="H32" i="14"/>
  <c r="E46" i="14"/>
  <c r="G32" i="14"/>
  <c r="H65" i="14"/>
  <c r="G65" i="14"/>
  <c r="G110" i="14" l="1"/>
  <c r="H110" i="14"/>
  <c r="E48" i="14"/>
  <c r="F112" i="14"/>
  <c r="H108" i="14"/>
  <c r="G108" i="14"/>
  <c r="F47" i="14"/>
  <c r="F130" i="14" s="1"/>
  <c r="H109" i="2"/>
  <c r="G109" i="2"/>
  <c r="H96" i="2"/>
  <c r="F22" i="19"/>
  <c r="G96" i="2"/>
  <c r="E57" i="14"/>
  <c r="E62" i="14" s="1"/>
  <c r="G46" i="14"/>
  <c r="H46" i="14"/>
  <c r="F90" i="14"/>
  <c r="F127" i="14"/>
  <c r="G112" i="14" l="1"/>
  <c r="H112" i="14"/>
  <c r="G57" i="14"/>
  <c r="H57" i="14"/>
  <c r="H22" i="19"/>
  <c r="G22" i="19"/>
  <c r="F48" i="14"/>
  <c r="H47" i="14"/>
  <c r="G47" i="14"/>
  <c r="E127" i="14" l="1"/>
  <c r="E129" i="14"/>
  <c r="E90" i="14"/>
  <c r="E128" i="14"/>
  <c r="H62" i="14"/>
  <c r="G62" i="14"/>
  <c r="G48" i="14"/>
  <c r="H48" i="14"/>
  <c r="G90" i="14" l="1"/>
  <c r="H90" i="14"/>
  <c r="C29" i="2"/>
  <c r="C80" i="2" l="1"/>
  <c r="C103" i="2" s="1"/>
  <c r="C109" i="2" s="1"/>
  <c r="C47" i="14" s="1"/>
  <c r="C130" i="14" s="1"/>
  <c r="C100" i="2"/>
  <c r="C33" i="14"/>
  <c r="C66" i="14" s="1"/>
  <c r="C91" i="2" l="1"/>
  <c r="C96" i="2" s="1"/>
  <c r="C22" i="19" s="1"/>
  <c r="C46" i="14"/>
  <c r="C57" i="14" s="1"/>
  <c r="C62" i="14" s="1"/>
  <c r="C48" i="14"/>
  <c r="C127" i="14" l="1"/>
  <c r="C90" i="14"/>
  <c r="C128" i="14"/>
  <c r="C129" i="14"/>
</calcChain>
</file>

<file path=xl/comments1.xml><?xml version="1.0" encoding="utf-8"?>
<comments xmlns="http://schemas.openxmlformats.org/spreadsheetml/2006/main">
  <authors>
    <author>Олена Нагорна</author>
  </authors>
  <commentList>
    <comment ref="C9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баланс</t>
        </r>
      </text>
    </comment>
    <comment ref="C20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поповнення статутного капіталу</t>
        </r>
      </text>
    </comment>
    <comment ref="D20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погашення забогованості з капіталу</t>
        </r>
      </text>
    </comment>
    <comment ref="D38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
військовий збір 180,8тис.грн, дозвільний збір</t>
        </r>
      </text>
    </comment>
  </commentList>
</comments>
</file>

<file path=xl/comments2.xml><?xml version="1.0" encoding="utf-8"?>
<comments xmlns="http://schemas.openxmlformats.org/spreadsheetml/2006/main">
  <authors>
    <author>Олена Нагорна</author>
  </authors>
  <commentLis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виплата ЧАЕС 46,3 тис.грн. генератори 4 шт.; 1 460,0 тис.грн, мобільна когенераційна установка 4 451,00 тис.грн і ін.</t>
        </r>
      </text>
    </comment>
    <comment ref="D64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реконструкція котельні Яблуневий</t>
        </r>
      </text>
    </comment>
  </commentList>
</comments>
</file>

<file path=xl/comments3.xml><?xml version="1.0" encoding="utf-8"?>
<comments xmlns="http://schemas.openxmlformats.org/spreadsheetml/2006/main">
  <authors>
    <author>Олена Нагорна</author>
  </authors>
  <commentList>
    <comment ref="D9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електрогенератор (75,0), багатофункціональний пристрій (47,0), процесор 24,8, генератори дизельні; когенераційна установка 4 451,0 тис.грн.; газові котли 5 430,0 тис. грн, автомобіль 688,0 тис.грн, теплообмінники і ін.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придбання офісної техніки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генратор 2,2 квт 6,7 тис.грн, генератор 2,2 квт 6,7 тис.грн., мінімийка karcher 16,7 тис.грн., комплект тех обслуг., кавомашина і ін.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право на користування земельною ділянкою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Олена Нагорна:</t>
        </r>
        <r>
          <rPr>
            <sz val="9"/>
            <color indexed="81"/>
            <rFont val="Tahoma"/>
            <family val="2"/>
            <charset val="204"/>
          </rPr>
          <t xml:space="preserve">
спруда бойлерної по Ябл. (заміна вікон)</t>
        </r>
      </text>
    </comment>
  </commentList>
</comments>
</file>

<file path=xl/sharedStrings.xml><?xml version="1.0" encoding="utf-8"?>
<sst xmlns="http://schemas.openxmlformats.org/spreadsheetml/2006/main" count="1745" uniqueCount="494">
  <si>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</si>
  <si>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</si>
  <si>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</si>
  <si>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</si>
  <si>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</si>
  <si>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</si>
  <si>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</si>
  <si>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</si>
  <si>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</si>
  <si>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</si>
  <si>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</si>
  <si>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</si>
  <si>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</si>
  <si>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</si>
  <si>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</si>
  <si>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Код рядка </t>
  </si>
  <si>
    <t>Усього доходів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</si>
  <si>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</si>
  <si>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</si>
  <si>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</si>
  <si>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</si>
  <si>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</si>
  <si>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</si>
  <si>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</si>
  <si>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</si>
  <si>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</si>
  <si>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</si>
  <si>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</si>
  <si>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</si>
  <si>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</si>
  <si>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</si>
  <si>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</si>
  <si>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</si>
  <si>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</si>
  <si>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</si>
  <si>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</si>
  <si>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</si>
  <si>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</si>
  <si>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</si>
  <si>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</si>
  <si>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</si>
  <si>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>№ з/п</t>
  </si>
  <si>
    <t xml:space="preserve">Надходження від продажу акцій та облігацій </t>
  </si>
  <si>
    <t>Залучення кредитних коштів</t>
  </si>
  <si>
    <t>Усього</t>
  </si>
  <si>
    <t>Відсоток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</si>
  <si>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</si>
  <si>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</si>
  <si>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</si>
  <si>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</si>
  <si>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</si>
  <si>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консультаційні та інформаційні послуги</t>
  </si>
  <si>
    <t>Зобов'язання</t>
  </si>
  <si>
    <t>модернізація, модифікація (добудова, дообладнання, реконструкція) основних засобів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</si>
  <si>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</si>
  <si>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</si>
  <si>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</si>
  <si>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</si>
  <si>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(підпис)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</si>
  <si>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</si>
  <si>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</si>
  <si>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</si>
  <si>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</si>
  <si>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>акцизний податок</t>
  </si>
  <si>
    <t>Вид діяльності</t>
  </si>
  <si>
    <t>Бюджетне фінансування</t>
  </si>
  <si>
    <t>інші платежі (розшифрувати)</t>
  </si>
  <si>
    <t>кредити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</si>
  <si>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</si>
  <si>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</si>
  <si>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 xml:space="preserve">позики </t>
  </si>
  <si>
    <t>Фінансовий результат до оподаткування</t>
  </si>
  <si>
    <t xml:space="preserve">         (ініціали, прізвище)    </t>
  </si>
  <si>
    <t>у тому числі:</t>
  </si>
  <si>
    <r>
      <t>у тому числі:</t>
    </r>
    <r>
      <rPr>
        <i/>
        <sz val="14"/>
        <rFont val="Times New Roman"/>
        <family val="1"/>
        <charset val="204"/>
      </rPr>
      <t xml:space="preserve"> </t>
    </r>
  </si>
  <si>
    <t>рентна плата за транспортування</t>
  </si>
  <si>
    <t>Середньооблікова кількість штатних працівників</t>
  </si>
  <si>
    <t>витрати, пов'язані з використанням власних службових автомобілів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</si>
  <si>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</si>
  <si>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</si>
  <si>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</si>
  <si>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</si>
  <si>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</si>
  <si>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фонди (розшифрувати)</t>
  </si>
  <si>
    <t>Інші цілі (розшифрувати)</t>
  </si>
  <si>
    <t>Усього витрат</t>
  </si>
  <si>
    <t>облігації</t>
  </si>
  <si>
    <t>інші витрати (розшифрувати)</t>
  </si>
  <si>
    <t>інші витрати на збут (розшифрувати)</t>
  </si>
  <si>
    <t>за КОПФГ</t>
  </si>
  <si>
    <t xml:space="preserve">за ЄДРПОУ </t>
  </si>
  <si>
    <t>у тому числі за основними видами діяльності за КВЕД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</si>
  <si>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</si>
  <si>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Код за ЄДРПОУ</t>
  </si>
  <si>
    <t>Витрати на збут</t>
  </si>
  <si>
    <t>EBITDA</t>
  </si>
  <si>
    <t>Власний капітал</t>
  </si>
  <si>
    <t>Розподіл чистого прибутку</t>
  </si>
  <si>
    <t>IІ. Розрахунки з бюджетом</t>
  </si>
  <si>
    <t>Чистий рух коштів від інвестиційної діяльності </t>
  </si>
  <si>
    <t>Чистий рух коштів від фінансової діяльності </t>
  </si>
  <si>
    <t>Розрахунок показника EBITDA</t>
  </si>
  <si>
    <t xml:space="preserve">Вплив зміни валютних курсів на залишок коштів </t>
  </si>
  <si>
    <t>Довгострокові зобов'язання і забезпечення</t>
  </si>
  <si>
    <t>Собівартість реалізованої продукції (товарів, робіт, послуг)</t>
  </si>
  <si>
    <t>у тому числі на державну частку</t>
  </si>
  <si>
    <t>транспортні витрати</t>
  </si>
  <si>
    <t>витрати на зберігання та упаковку</t>
  </si>
  <si>
    <t>Стандарти звітності П(с)БОУ</t>
  </si>
  <si>
    <t>Стандарти звітності МСФЗ</t>
  </si>
  <si>
    <t>Перенесено з додаткового капіталу</t>
  </si>
  <si>
    <t>Марка</t>
  </si>
  <si>
    <t>Рік придбання</t>
  </si>
  <si>
    <t>Витрати, усього</t>
  </si>
  <si>
    <t>Договір</t>
  </si>
  <si>
    <t>Основні фінансові показники</t>
  </si>
  <si>
    <t>Чистий дохід від реалізації продукції (товарів, робіт, послуг)</t>
  </si>
  <si>
    <t>державними унітарними підприємствами та їх об'єднаннями до державного бюджету</t>
  </si>
  <si>
    <t>витрати на оренду службових автомобілів</t>
  </si>
  <si>
    <t>Загальна кошторисна вартість</t>
  </si>
  <si>
    <t xml:space="preserve">IV. Капітальні інвестиції </t>
  </si>
  <si>
    <t>курсові різниці</t>
  </si>
  <si>
    <t>2012/1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</si>
  <si>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</si>
  <si>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</si>
  <si>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</si>
  <si>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</si>
  <si>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Елементи операційних витрат</t>
  </si>
  <si>
    <t>Факт наростаючим підсумком з початку року</t>
  </si>
  <si>
    <t>Факт</t>
  </si>
  <si>
    <t>ЗВІТ</t>
  </si>
  <si>
    <t>(квартал, рік)</t>
  </si>
  <si>
    <t>План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</si>
  <si>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</si>
  <si>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</si>
  <si>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Отримано залучених коштів за звітний період</t>
  </si>
  <si>
    <t>план</t>
  </si>
  <si>
    <t>факт</t>
  </si>
  <si>
    <t>Найменування об’єкта</t>
  </si>
  <si>
    <t>інші операційні витрати (розшифрувати)</t>
  </si>
  <si>
    <t>Неконтрольована частка</t>
  </si>
  <si>
    <t>минулий рік</t>
  </si>
  <si>
    <t>поточний рік</t>
  </si>
  <si>
    <t xml:space="preserve">план </t>
  </si>
  <si>
    <t>Валовий прибуток/збиток</t>
  </si>
  <si>
    <t>Усього активи</t>
  </si>
  <si>
    <t>Доходи і витрати (деталізація)</t>
  </si>
  <si>
    <t xml:space="preserve">пояснення та обґрунтування відхилення від запланованого рівня доходів/витрат                               </t>
  </si>
  <si>
    <t>відхилення,  +/–</t>
  </si>
  <si>
    <t>виконання, %</t>
  </si>
  <si>
    <t>Фінансовий результат від операційної діяльності, рядок 1100</t>
  </si>
  <si>
    <t>Матеріальні витрати, у тому числі:</t>
  </si>
  <si>
    <t>витрати на сировину та основні матеріали</t>
  </si>
  <si>
    <t>Найменування показника</t>
  </si>
  <si>
    <t>Відхилення,  +/–</t>
  </si>
  <si>
    <t>Виконання, %</t>
  </si>
  <si>
    <t>адміністративно-управлінський персонал</t>
  </si>
  <si>
    <t>працівники</t>
  </si>
  <si>
    <t xml:space="preserve">Керівник ___________________________________________ </t>
  </si>
  <si>
    <t>__________________________________________________</t>
  </si>
  <si>
    <t>освоєння капітальних вкладень</t>
  </si>
  <si>
    <t>власні кошти</t>
  </si>
  <si>
    <t>кредитні кошти</t>
  </si>
  <si>
    <t>інші джерела (зазначити джерело)</t>
  </si>
  <si>
    <t>фінансування капітальних інвестицій (оплата грошовими коштами), усього</t>
  </si>
  <si>
    <t xml:space="preserve">у тому числі </t>
  </si>
  <si>
    <t xml:space="preserve">Довгострокові зобов'язання, усього </t>
  </si>
  <si>
    <t>Короткострокові зобов'язання, усього</t>
  </si>
  <si>
    <t>Інші фінансові зобов'язання, усього</t>
  </si>
  <si>
    <t>кількість продукції/             наданих послуг, одиниця виміру</t>
  </si>
  <si>
    <t>Найменування підприємства</t>
  </si>
  <si>
    <t xml:space="preserve">Найменування об’єкта 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</si>
  <si>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</si>
  <si>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Рік початку        і закінчення будівництва</t>
  </si>
  <si>
    <t>Мета використання</t>
  </si>
  <si>
    <t>(    )</t>
  </si>
  <si>
    <t>зміна ціни одиниці  (вартості продукції/     наданих послуг)</t>
  </si>
  <si>
    <t>Інші операційні доходи, у тому числі:</t>
  </si>
  <si>
    <t>нетипові операційні доходи</t>
  </si>
  <si>
    <t>Інші операційні витрати, у тому числі:</t>
  </si>
  <si>
    <t>нетипові операційні витрати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</si>
  <si>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</si>
  <si>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</si>
  <si>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</si>
  <si>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</si>
  <si>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фонди</t>
  </si>
  <si>
    <t>Інші цілі</t>
  </si>
  <si>
    <t>Джерела капітальних інвестицій, усього, у тому числі:</t>
  </si>
  <si>
    <t>4000/1</t>
  </si>
  <si>
    <t>4000/2</t>
  </si>
  <si>
    <t>4000/3</t>
  </si>
  <si>
    <t>4000/4</t>
  </si>
  <si>
    <t>Середньомісячні витрати на оплату праці одного працівника (гривень), усього, у тому числі: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</si>
  <si>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</si>
  <si>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</si>
  <si>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</si>
  <si>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</si>
  <si>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капітальний ремонт</t>
  </si>
  <si>
    <t>Інші операційні доходи, усього, у тому числі:</t>
  </si>
  <si>
    <t>інші операційні доходи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</si>
  <si>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</si>
  <si>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</si>
  <si>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</si>
  <si>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Нараховані до сплати відрахування частини чистого прибутку, усього, у тому числі:</t>
  </si>
  <si>
    <t xml:space="preserve">Надходження грошових коштів від операційної діяльності </t>
  </si>
  <si>
    <t>Надходження авансів від покупців і замовників</t>
  </si>
  <si>
    <t xml:space="preserve">Надходження грошових коштів від фінансової діяльності </t>
  </si>
  <si>
    <t xml:space="preserve">Розрахунки за продукцію (товари, роботи та послуги) </t>
  </si>
  <si>
    <t xml:space="preserve">Розрахунки з оплати праці </t>
  </si>
  <si>
    <t>податок на прибуток підприємств</t>
  </si>
  <si>
    <t>податок на додану вартість</t>
  </si>
  <si>
    <t>рентна плата</t>
  </si>
  <si>
    <t>Повернення коштів до бюджету</t>
  </si>
  <si>
    <t xml:space="preserve">Сплата дивідендів </t>
  </si>
  <si>
    <t>Отримання коштів за довгостроковими зобов'язаннями, у тому числі:</t>
  </si>
  <si>
    <t>Повернення коштів за довгостроковими зобов'язаннями, у тому числі:</t>
  </si>
  <si>
    <t>Найменування видів діяльності за КВЕД</t>
  </si>
  <si>
    <t>Чистий фінансовий результат, у тому числі:</t>
  </si>
  <si>
    <t>ІІІ. Рух грошових коштів (за прямим методом)</t>
  </si>
  <si>
    <t>Повернення податків і зборів, у тому числі:</t>
  </si>
  <si>
    <t>податку на додану вартість</t>
  </si>
  <si>
    <t>Зобов’язання з податків, зборів та інших обов’язкових платежів, у тому числі:</t>
  </si>
  <si>
    <t>Надходження від власного капіталу</t>
  </si>
  <si>
    <t>Витрачання на викуп власних акцій</t>
  </si>
  <si>
    <t>Чистий рух коштів від операційної діяльності</t>
  </si>
  <si>
    <t>нетипові операційні доходи (розшифрувати)</t>
  </si>
  <si>
    <t>Чистий фінансовий результат</t>
  </si>
  <si>
    <t>І. Рух коштів у результаті операційної діяльності</t>
  </si>
  <si>
    <t>II. Рух коштів у результаті інвестиційної діяльності</t>
  </si>
  <si>
    <t>III. Рух коштів у результаті фінансової діяльності</t>
  </si>
  <si>
    <t>Залишок коштів на початок періоду</t>
  </si>
  <si>
    <t>Залишок коштів на кінець періоду</t>
  </si>
  <si>
    <t>Чистий рух коштів від фінансової діяльності</t>
  </si>
  <si>
    <t>IІІ. Рух грошових коштів</t>
  </si>
  <si>
    <t>7010</t>
  </si>
  <si>
    <t>7011</t>
  </si>
  <si>
    <t>7012</t>
  </si>
  <si>
    <t>7013</t>
  </si>
  <si>
    <t>8000</t>
  </si>
  <si>
    <t>8001</t>
  </si>
  <si>
    <t>8002</t>
  </si>
  <si>
    <t>8003</t>
  </si>
  <si>
    <t>8010</t>
  </si>
  <si>
    <t>8020</t>
  </si>
  <si>
    <t>8021</t>
  </si>
  <si>
    <t>8022</t>
  </si>
  <si>
    <t>8023</t>
  </si>
  <si>
    <t>6. Витрати, пов'язані з використанням власних службових автомобілів (у складі адміністративних витрат, рядок 1031)</t>
  </si>
  <si>
    <t>7. Витрати на оренду службових автомобілів (у складі адміністративних витрат, рядок 1032)</t>
  </si>
  <si>
    <t>1050/1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</si>
  <si>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</si>
  <si>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</si>
  <si>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</si>
  <si>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</si>
  <si>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</si>
  <si>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Повернено залучених коштів за звітний період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</si>
  <si>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</si>
  <si>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</si>
  <si>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</si>
  <si>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</si>
  <si>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</si>
  <si>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r>
      <t xml:space="preserve">Середня кількість працівників </t>
    </r>
    <r>
      <rPr>
        <sz val="14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4"/>
        <rFont val="Times New Roman"/>
        <family val="1"/>
        <charset val="204"/>
      </rPr>
      <t>, у тому числі:</t>
    </r>
  </si>
  <si>
    <t xml:space="preserve">                                                 (посада)</t>
  </si>
  <si>
    <t>Факт наростаючим підсумком
з початку року</t>
  </si>
  <si>
    <t>Факт наростаючим підсумком 
з початку року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</si>
  <si>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</si>
  <si>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</si>
  <si>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Дата
початку
оренди</t>
  </si>
  <si>
    <t>факт
відповідного періоду
минулого року</t>
  </si>
  <si>
    <t>план
звітного періоду</t>
  </si>
  <si>
    <t>факт
звітного періоду</t>
  </si>
  <si>
    <t>Документ, яким затверджений титул будови,
із зазначенням органу, який його погодив</t>
  </si>
  <si>
    <t>Цільове фінансування</t>
  </si>
  <si>
    <t>Отримано залучених коштів, усього, у тому числі:</t>
  </si>
  <si>
    <t>Повернено залучених коштів, усього, у тому числі: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</si>
  <si>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</si>
  <si>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</si>
  <si>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</si>
  <si>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</si>
  <si>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</si>
  <si>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</si>
  <si>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 xml:space="preserve">єдиний внесок на загальнообов'язкове державне соціальне страхування               </t>
  </si>
  <si>
    <t xml:space="preserve">Сплата податків, зборів та інших обов'язкових платежів 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</si>
  <si>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</si>
  <si>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</si>
  <si>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</si>
  <si>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</si>
  <si>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</si>
  <si>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</si>
  <si>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</si>
  <si>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інші (штрафи, пені, неустойки) (розшифрувати)</t>
  </si>
  <si>
    <t>Звітний період (квартал, рік)</t>
  </si>
  <si>
    <t>нетипові операційні витрати (розшифрувати)</t>
  </si>
  <si>
    <t>x</t>
  </si>
  <si>
    <t>Одиниця виміру, тис. грн</t>
  </si>
  <si>
    <t>господарськими товариствами, у статутному капіталі яких більше 50 відсотків акцій (часток, паїв) належать державі, на виплату дивідендів</t>
  </si>
  <si>
    <t>рентна плата за користування надрами</t>
  </si>
  <si>
    <t>відрахування частини чистого прибутку господарськими товариствами, у статутному капіталі яких більше 50 відсотків акцій (часток, паїв) належать державі, на виплату дивідендів на державну частку</t>
  </si>
  <si>
    <t>залучені кредитні кошти</t>
  </si>
  <si>
    <t>бюджетне фінансування</t>
  </si>
  <si>
    <t>інші джерела</t>
  </si>
  <si>
    <t>довгострокові зобов'язання</t>
  </si>
  <si>
    <t>короткострокові зобов'язання</t>
  </si>
  <si>
    <t>інші фінансові зобов'язання</t>
  </si>
  <si>
    <t>Витрати на сировину та основні матеріали</t>
  </si>
  <si>
    <t xml:space="preserve">Витрати на паливо </t>
  </si>
  <si>
    <t>Витрати на електроенергію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</si>
  <si>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</si>
  <si>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</si>
  <si>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</si>
  <si>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Виручка від реалізації продукції (товарів, робіт, послуг)</t>
  </si>
  <si>
    <t xml:space="preserve">Інші надходження (розшифрувати) </t>
  </si>
  <si>
    <r>
      <t>Інші надходження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</si>
  <si>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Капітальне будівництво (розшифрувати)</t>
    </r>
    <r>
      <rPr>
        <i/>
        <sz val="14"/>
        <rFont val="Times New Roman"/>
        <family val="1"/>
        <charset val="204"/>
      </rPr>
      <t xml:space="preserve"> </t>
    </r>
  </si>
  <si>
    <r>
      <t>Придбання (створення) нематеріальних активів (розшифрувати)</t>
    </r>
    <r>
      <rPr>
        <i/>
        <sz val="14"/>
        <rFont val="Times New Roman"/>
        <family val="1"/>
        <charset val="204"/>
      </rPr>
      <t xml:space="preserve"> </t>
    </r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</si>
  <si>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</si>
  <si>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</si>
  <si>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>Відхилення,  +/–
(факт звітного періоду /
план звітного періоду)</t>
  </si>
  <si>
    <t>Виконання, %
(факт звітного періоду /
план звітного періоду)</t>
  </si>
  <si>
    <t>тис. грн (без ПДВ)</t>
  </si>
  <si>
    <t xml:space="preserve">Прибуток </t>
  </si>
  <si>
    <t>Збиток</t>
  </si>
  <si>
    <t>комунальне підприємство</t>
  </si>
  <si>
    <t>тис. грн.</t>
  </si>
  <si>
    <t>Автостоянка №1</t>
  </si>
  <si>
    <t>Автостоянка №2</t>
  </si>
  <si>
    <t>Готель</t>
  </si>
  <si>
    <t>Цільова програма з благоустрою</t>
  </si>
  <si>
    <t>Встановлення огорож</t>
  </si>
  <si>
    <t>Цільова програма з утримання пляжу</t>
  </si>
  <si>
    <t>Поховання невідомих, видача довідок</t>
  </si>
  <si>
    <t>Комунальні послуги</t>
  </si>
  <si>
    <t>програмне забезпечення,інтернет ,касове обслуговування</t>
  </si>
  <si>
    <t>доходи від здачі в оренду приміщень та основних засобів</t>
  </si>
  <si>
    <t>Дохід від зберігання рухомого майна</t>
  </si>
  <si>
    <t>інші операційні витрати (господарська діяльність)</t>
  </si>
  <si>
    <t>оренда транспортного засобу</t>
  </si>
  <si>
    <t>кількість продукції/             наданих послуг, одиниця виміру тис. Гкал</t>
  </si>
  <si>
    <t>Комунальне підприємство "Обухіврайтепломережа"</t>
  </si>
  <si>
    <t>Міські, районні в містах ради та їх виконавчі органи</t>
  </si>
  <si>
    <t>Теплопостачання</t>
  </si>
  <si>
    <t>Постачання пари, гарячої води та кондиційованого повітря</t>
  </si>
  <si>
    <t>Київська обл., м.Обухів, вул. Володимира Чаплінського,3</t>
  </si>
  <si>
    <t>35.30</t>
  </si>
  <si>
    <r>
      <t>Керівник</t>
    </r>
    <r>
      <rPr>
        <sz val="14"/>
        <rFont val="Times New Roman"/>
        <family val="1"/>
        <charset val="204"/>
      </rPr>
      <t xml:space="preserve">   директор КП "Обухіврайтепломережа"</t>
    </r>
  </si>
  <si>
    <t>Суб'єкт управління</t>
  </si>
  <si>
    <t>-</t>
  </si>
  <si>
    <t>члени наглядової ради</t>
  </si>
  <si>
    <t>члени правління</t>
  </si>
  <si>
    <t>керівник</t>
  </si>
  <si>
    <t>8004</t>
  </si>
  <si>
    <t>8005</t>
  </si>
  <si>
    <t>8024</t>
  </si>
  <si>
    <t>8025</t>
  </si>
  <si>
    <t>посадовий оклад</t>
  </si>
  <si>
    <t>преміювання</t>
  </si>
  <si>
    <t>інші виплати передбачені законодавством</t>
  </si>
  <si>
    <t>Витрачання грошових коштів від операційної діяльності</t>
  </si>
  <si>
    <t>інші зобовязання з податків і зборів (розшифрувати)</t>
  </si>
  <si>
    <t>відрахування частини чистого прибутку державними підприємствами та їх обєднанням</t>
  </si>
  <si>
    <t>3156/1</t>
  </si>
  <si>
    <t>відрахування частини чистого прибутку  господарським товариствам, у статутному капіталі яких більше 50 відсотків акцій (часток) належать державі, на виплату дивідендів на державну частку</t>
  </si>
  <si>
    <t>3156/2</t>
  </si>
  <si>
    <t>Надходження від реалізації фінансових інвестицій, у тому числі:</t>
  </si>
  <si>
    <t>Надходження від реалізації необоротних активів</t>
  </si>
  <si>
    <t>Надходження від отриманих відсотків</t>
  </si>
  <si>
    <t>Надходження дивідендів</t>
  </si>
  <si>
    <t>Надходження від деривативів</t>
  </si>
  <si>
    <t xml:space="preserve">Витрачання грошових коштів від інвестиційної діяльності </t>
  </si>
  <si>
    <t>Витрачання на придбання фінансових інвестицій, у тому числі:</t>
  </si>
  <si>
    <t>Витрачання на придбання акцій та облігацій</t>
  </si>
  <si>
    <t>Витрачання на придбання необоротних активів, у тому числі:</t>
  </si>
  <si>
    <t>придбання (створення) основних засобів (розшифрувати)</t>
  </si>
  <si>
    <t>Виплати за деривативами</t>
  </si>
  <si>
    <t>Інші платежі (розшифрувати)</t>
  </si>
  <si>
    <t xml:space="preserve">Витрачання грошових коштів від фінансової діяльності </t>
  </si>
  <si>
    <t>Витрачення на сплату відсотків</t>
  </si>
  <si>
    <t>Витрачення на сплату заборгованості з фінансової оренди</t>
  </si>
  <si>
    <t>Чистий рух грошових коштів за звітний період</t>
  </si>
  <si>
    <t>Євгеній МАРТИНЕНКО</t>
  </si>
  <si>
    <t>Головний бухгалтер</t>
  </si>
  <si>
    <t>Вікторія ЗАЄЦЬ</t>
  </si>
  <si>
    <t>(природний газ, транспортування, розподіл)</t>
  </si>
  <si>
    <t>витрати на утримання та експлуатацію ОЗ в робочому стані (ПММ, дрібні деталі, тех. обслуговування автомобілей та ін. ОЗ,регламентні роботи, витрати на обслуговування виробничого процесу, ін.</t>
  </si>
  <si>
    <t>Розмір державної частки в статутному капіталі</t>
  </si>
  <si>
    <t xml:space="preserve">Прізвище і власне ім'я керівника  </t>
  </si>
  <si>
    <t xml:space="preserve">Мартиненко Євгеній </t>
  </si>
  <si>
    <t>Код</t>
  </si>
  <si>
    <t>Внесені зміни до затвердженого фінансового плану (дата)</t>
  </si>
  <si>
    <t>Галузь</t>
  </si>
  <si>
    <t>зміни з</t>
  </si>
  <si>
    <t xml:space="preserve">ПРО ВИКОНАННЯ ФІНАНСОВОГО ПЛАНУ КОМУНАЛЬНОГО ПІДПРИЄМСТВА </t>
  </si>
  <si>
    <t xml:space="preserve">                                                         ІІІ. Сплата податків, зборів та інших обов'язкових платежів </t>
  </si>
  <si>
    <t xml:space="preserve">              І. Формування фінансових результатів</t>
  </si>
  <si>
    <t>Усього виплат на користь бюджету</t>
  </si>
  <si>
    <t>ІІІ. Капітальні інвестиції</t>
  </si>
  <si>
    <t>ІV. Коефіцієнтний аналіз</t>
  </si>
  <si>
    <t>Рентабельність активів (чистий фінансовий результат, рядок 1200/вартість активів, рядок 6020)*100,%</t>
  </si>
  <si>
    <t>Рентабельність діяльності (чистий фінансовий результат, рядок 1200/ чистий дохід від реалізації продукції (товарів, робіт, послуг), рядок 1000*100,%</t>
  </si>
  <si>
    <t>Рентабельність власного капіталу (чистий фінансовий результат, рядок 1200/ власний капітал, рядок 6080)*100,%</t>
  </si>
  <si>
    <t>Рентабельність EBITDA (EBITDA, рядок 1310/чистий дохід від реалізації продукції (товарів, робіт, послуг), рядок 1000) *100,%</t>
  </si>
  <si>
    <t>Коефіцієнт фінансової стійкості (власний капітал, рядок 6080/(довгострокові зобовязання, рядок 6030+ поточні зобовязання, рядок 6040))</t>
  </si>
  <si>
    <t>Коефіцієнт зносу основних засобів (сума зносу, рядок 6003/первісна вартість основних засобів, рядок 6002)</t>
  </si>
  <si>
    <t>V Звіт про фінансовий стан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</si>
  <si>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</si>
  <si>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</si>
  <si>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</si>
  <si>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Поточні зобов'язання і забезпечення, у тому числі:</t>
  </si>
  <si>
    <t>поточна кредиторська заборгованість за товари, роботи, послуги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</si>
  <si>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</si>
  <si>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</si>
  <si>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</si>
  <si>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</si>
  <si>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VI. Кредитна політика</t>
  </si>
  <si>
    <t>Заборгованість за кредитами на початок періоду</t>
  </si>
  <si>
    <t>7030</t>
  </si>
  <si>
    <t>7021</t>
  </si>
  <si>
    <t>7022</t>
  </si>
  <si>
    <t>7023</t>
  </si>
  <si>
    <t>Заборгованість за кредитами на кінець періоду</t>
  </si>
  <si>
    <t>7050</t>
  </si>
  <si>
    <t>8011</t>
  </si>
  <si>
    <t>8012</t>
  </si>
  <si>
    <t>8013</t>
  </si>
  <si>
    <t>8014</t>
  </si>
  <si>
    <t>8015</t>
  </si>
  <si>
    <t>член наглядової ради</t>
  </si>
  <si>
    <t>член правління</t>
  </si>
  <si>
    <t>8023/1</t>
  </si>
  <si>
    <t>8023/2</t>
  </si>
  <si>
    <t>8023/3</t>
  </si>
  <si>
    <t>адміністративно-управлінський працівник</t>
  </si>
  <si>
    <t>власне ім'я ПРІЗВИЩЕ</t>
  </si>
  <si>
    <t>І. Інформація</t>
  </si>
  <si>
    <t xml:space="preserve">      1. Перелік підприємств, які включені до консолідованого (зведеного) фінансового плану</t>
  </si>
  <si>
    <t>3. Формування фінансових результатів</t>
  </si>
  <si>
    <t>Рентна плата (розшифрувати)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</si>
  <si>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</si>
  <si>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</si>
  <si>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r>
      <t xml:space="preserve">інші податки та збори (розшифрувати), </t>
    </r>
    <r>
      <rPr>
        <sz val="14"/>
        <color rgb="FFFF0000"/>
        <rFont val="Times New Roman"/>
        <family val="1"/>
        <charset val="204"/>
      </rPr>
      <t>забруднення</t>
    </r>
  </si>
  <si>
    <t>інші податки, збори та платежі (розшифрувати)</t>
  </si>
  <si>
    <t xml:space="preserve">      V. Інформація щодо отримання та повернення залучених коштів</t>
  </si>
  <si>
    <t>Заборгованість за кредитами на початок ______ року</t>
  </si>
  <si>
    <t>сума основного боргу</t>
  </si>
  <si>
    <t>відсотки нараховані</t>
  </si>
  <si>
    <t>відсотки, нараховані протягом року</t>
  </si>
  <si>
    <t>відсотки сплачені</t>
  </si>
  <si>
    <t>курсові різниці (сума основного боргу) (+/-)</t>
  </si>
  <si>
    <t>курсові різниці (відсотки) (+/-)</t>
  </si>
  <si>
    <t>Заборгованість за кредитами на кінець _______року</t>
  </si>
  <si>
    <t>Керівник</t>
  </si>
  <si>
    <t>директор КП "Обухіврайтепломережа"</t>
  </si>
  <si>
    <t>власне імя ПРІЗВИЩЕ</t>
  </si>
  <si>
    <t>VI. Джерела капітальних інвестицій</t>
  </si>
  <si>
    <t>придбання (виготовлення) основних засобів (розшифрувати)</t>
  </si>
  <si>
    <t>придбання(виготовлення) інших необоротних матеріальних активів</t>
  </si>
  <si>
    <t>VII. Капітальне будівництво (рядок 4010 таблиці IV)</t>
  </si>
  <si>
    <t>директор КП "Обухіврайтепломережа</t>
  </si>
  <si>
    <t>минулий 2023 рік</t>
  </si>
  <si>
    <t>поточний 2024 рік</t>
  </si>
  <si>
    <t>план на 2024 рік</t>
  </si>
  <si>
    <t>оренда адмінприміщення ОМР</t>
  </si>
  <si>
    <t>оренда, охорона праці, податки та збори (забруднення), МШП, зв'язок , послуги банків (35,7 тис.грн.) , судові збори (7,3 тис.грн.) і ін.</t>
  </si>
  <si>
    <t>Капітальні інвестиції</t>
  </si>
  <si>
    <t xml:space="preserve">      2. Інформація про бізнес підприємства (код рядка 1000 звіту)</t>
  </si>
  <si>
    <t xml:space="preserve">Інші витрачання </t>
  </si>
  <si>
    <t>Надходження грошових коштів від інвестиційної діяльності</t>
  </si>
  <si>
    <t>інші необоротні активи</t>
  </si>
  <si>
    <t>Комунальні послуги , розрахунково-касове обслуг. , поштові витрати, МШП, доступ до інтернету (Бест) ., обсл. комп. програм, поштові витрати</t>
  </si>
  <si>
    <t>аудиторські послуги,(ТОВ МІА) , Софтком (Ліга закон)</t>
  </si>
  <si>
    <t>Постачання пари, гарячої води та кондиційованого повітря, 35.30, послуга з обслуговування абонентів</t>
  </si>
  <si>
    <t>Витрати майбутніх періодів</t>
  </si>
  <si>
    <t>ІТ послуги, обслуговування орг. техніки</t>
  </si>
  <si>
    <r>
      <t xml:space="preserve">інші податки та збори </t>
    </r>
    <r>
      <rPr>
        <sz val="14"/>
        <color rgb="FFFF0000"/>
        <rFont val="Times New Roman"/>
        <family val="1"/>
        <charset val="204"/>
      </rPr>
      <t>(військовий збір, дозвільний збір)</t>
    </r>
  </si>
  <si>
    <r>
      <t xml:space="preserve">Цільове фінансування  (розшифрувати) </t>
    </r>
    <r>
      <rPr>
        <sz val="14"/>
        <color rgb="FFFF0000"/>
        <rFont val="Times New Roman"/>
        <family val="1"/>
        <charset val="204"/>
      </rPr>
      <t>виплата ЧАЕС, генератори, конегерац. Установка і ін</t>
    </r>
  </si>
  <si>
    <r>
      <t xml:space="preserve">модернізація, модифікація (добудова, дообладнання, реконструкція) (розшифрувати), </t>
    </r>
    <r>
      <rPr>
        <sz val="14"/>
        <color rgb="FFFF0000"/>
        <rFont val="Times New Roman"/>
        <family val="1"/>
        <charset val="204"/>
      </rPr>
      <t xml:space="preserve">модернізація та ремонт споруди бойлерної м-ну Яблуневий </t>
    </r>
  </si>
  <si>
    <r>
      <t xml:space="preserve">придбання (створення) нематеріальних активів (розшифрувати), </t>
    </r>
    <r>
      <rPr>
        <sz val="14"/>
        <color rgb="FFFF0000"/>
        <rFont val="Times New Roman"/>
        <family val="1"/>
        <charset val="204"/>
      </rPr>
      <t>право на користування земельною ділянкою</t>
    </r>
  </si>
  <si>
    <r>
      <t>Інші джерела (розшифрувати) (</t>
    </r>
    <r>
      <rPr>
        <sz val="14"/>
        <color rgb="FFFF0000"/>
        <rFont val="Times New Roman"/>
        <family val="1"/>
        <charset val="204"/>
      </rPr>
      <t>гуманітарна допомога 4 дизельні генератори 1460,0 тис.грн.; мобільна когенераційна установка з дод. обладнанням  4 451,0 тис.грн</t>
    </r>
  </si>
  <si>
    <r>
      <t>Власні кошти (розшифрувати)</t>
    </r>
    <r>
      <rPr>
        <sz val="14"/>
        <color rgb="FFFF0000"/>
        <rFont val="Times New Roman"/>
        <family val="1"/>
        <charset val="204"/>
      </rPr>
      <t xml:space="preserve"> (процесор INTEL 25,0 тис.грн., ноутбук 22,0 тис.грн.,генератор дизельний 75,0 тис.грн., автомобіль 687,0 тис.грн., реконструкція споруди бойлерної м-ну Яблуневий, право на користування земельних ділянок вартість 1368 тис.грн. модернізація, ремонт споруди бойлерної м-ну Яблуневий 2 392,0 тис.грн., ін)</t>
    </r>
  </si>
  <si>
    <t>до звіту про виконання фінансового плану за 2024 рік</t>
  </si>
  <si>
    <t xml:space="preserve">Додаток </t>
  </si>
  <si>
    <t>до рішення виконавчого комітету</t>
  </si>
  <si>
    <t>Обухівської міської ради</t>
  </si>
  <si>
    <r>
      <t xml:space="preserve">за   2024 </t>
    </r>
    <r>
      <rPr>
        <b/>
        <u/>
        <sz val="9.8000000000000007"/>
        <rFont val="Times New Roman"/>
        <family val="1"/>
        <charset val="204"/>
      </rPr>
      <t xml:space="preserve"> рік</t>
    </r>
  </si>
  <si>
    <t>від  17.04.2025</t>
  </si>
  <si>
    <t>№ 179</t>
  </si>
  <si>
    <t xml:space="preserve">                                                    (підпис)</t>
  </si>
  <si>
    <t xml:space="preserve">                                                     (підпис)</t>
  </si>
  <si>
    <t xml:space="preserve">                                         (підпис)</t>
  </si>
  <si>
    <t xml:space="preserve">                                 (підпис)</t>
  </si>
  <si>
    <t xml:space="preserve">                                       (підпис)</t>
  </si>
  <si>
    <t xml:space="preserve">                                                 (підпис)</t>
  </si>
  <si>
    <t xml:space="preserve">                                     (підпис)</t>
  </si>
  <si>
    <t xml:space="preserve">     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</si>
</sst>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&quot;р.&quot;;[Red]\-#,##0&quot;р.&quot;"/>
    <numFmt numFmtId="165" formatCode="#,##0.00&quot;р.&quot;;\-#,##0.00&quot;р.&quot;"/>
    <numFmt numFmtId="166" formatCode="_-* #,##0.00_р_._-;\-* #,##0.00_р_._-;_-* &quot;-&quot;??_р_._-;_-@_-"/>
    <numFmt numFmtId="167" formatCode="_-* #,##0.00\ _г_р_н_._-;\-* #,##0.00\ _г_р_н_._-;_-* &quot;-&quot;??\ _г_р_н_._-;_-@_-"/>
    <numFmt numFmtId="168" formatCode="_-* #,##0.00_₴_-;\-* #,##0.00_₴_-;_-* &quot;-&quot;??_₴_-;_-@_-"/>
    <numFmt numFmtId="169" formatCode="0.0"/>
    <numFmt numFmtId="170" formatCode="#,##0.0"/>
    <numFmt numFmtId="171" formatCode="###\ ##0.000"/>
    <numFmt numFmtId="172" formatCode="_(&quot;$&quot;* #,##0.00_);_(&quot;$&quot;* \(#,##0.00\);_(&quot;$&quot;* &quot;-&quot;??_);_(@_)"/>
    <numFmt numFmtId="173" formatCode="_(* #,##0_);_(* \(#,##0\);_(* &quot;-&quot;_);_(@_)"/>
    <numFmt numFmtId="174" formatCode="_(* #,##0.00_);_(* \(#,##0.00\);_(* &quot;-&quot;??_);_(@_)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  <numFmt numFmtId="180" formatCode="_(* #,##0.000_);_(* \(#,##0.000\);_(* &quot;-&quot;??_);_(@_)"/>
    <numFmt numFmtId="181" formatCode="_(* #,##0.0000_);_(* \(#,##0.0000\);_(* &quot;-&quot;??_);_(@_)"/>
    <numFmt numFmtId="182" formatCode="_(* #,##0.00_);_(* \(#,##0.00\);_(* &quot;-&quot;_);_(@_)"/>
    <numFmt numFmtId="183" formatCode="_(* #,##0.000_);_(* \(#,##0.000\);_(* &quot;-&quot;_);_(@_)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9.8000000000000007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ahoma"/>
      <family val="2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54">
    <xf numFmtId="0" fontId="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4" fillId="2" borderId="0" applyNumberFormat="0" applyBorder="0" applyAlignment="0" applyProtection="0"/>
    <xf numFmtId="0" fontId="1" fillId="2" borderId="0" applyNumberFormat="0" applyBorder="0" applyAlignment="0" applyProtection="0"/>
    <xf numFmtId="0" fontId="34" fillId="3" borderId="0" applyNumberFormat="0" applyBorder="0" applyAlignment="0" applyProtection="0"/>
    <xf numFmtId="0" fontId="1" fillId="3" borderId="0" applyNumberFormat="0" applyBorder="0" applyAlignment="0" applyProtection="0"/>
    <xf numFmtId="0" fontId="34" fillId="4" borderId="0" applyNumberFormat="0" applyBorder="0" applyAlignment="0" applyProtection="0"/>
    <xf numFmtId="0" fontId="1" fillId="4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6" borderId="0" applyNumberFormat="0" applyBorder="0" applyAlignment="0" applyProtection="0"/>
    <xf numFmtId="0" fontId="1" fillId="6" borderId="0" applyNumberFormat="0" applyBorder="0" applyAlignment="0" applyProtection="0"/>
    <xf numFmtId="0" fontId="34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9" borderId="0" applyNumberFormat="0" applyBorder="0" applyAlignment="0" applyProtection="0"/>
    <xf numFmtId="0" fontId="1" fillId="9" borderId="0" applyNumberFormat="0" applyBorder="0" applyAlignment="0" applyProtection="0"/>
    <xf numFmtId="0" fontId="34" fillId="10" borderId="0" applyNumberFormat="0" applyBorder="0" applyAlignment="0" applyProtection="0"/>
    <xf numFmtId="0" fontId="1" fillId="10" borderId="0" applyNumberFormat="0" applyBorder="0" applyAlignment="0" applyProtection="0"/>
    <xf numFmtId="0" fontId="34" fillId="5" borderId="0" applyNumberFormat="0" applyBorder="0" applyAlignment="0" applyProtection="0"/>
    <xf numFmtId="0" fontId="1" fillId="5" borderId="0" applyNumberFormat="0" applyBorder="0" applyAlignment="0" applyProtection="0"/>
    <xf numFmtId="0" fontId="34" fillId="8" borderId="0" applyNumberFormat="0" applyBorder="0" applyAlignment="0" applyProtection="0"/>
    <xf numFmtId="0" fontId="1" fillId="8" borderId="0" applyNumberFormat="0" applyBorder="0" applyAlignment="0" applyProtection="0"/>
    <xf numFmtId="0" fontId="34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5" fillId="12" borderId="0" applyNumberFormat="0" applyBorder="0" applyAlignment="0" applyProtection="0"/>
    <xf numFmtId="0" fontId="17" fillId="12" borderId="0" applyNumberFormat="0" applyBorder="0" applyAlignment="0" applyProtection="0"/>
    <xf numFmtId="0" fontId="35" fillId="9" borderId="0" applyNumberFormat="0" applyBorder="0" applyAlignment="0" applyProtection="0"/>
    <xf numFmtId="0" fontId="17" fillId="9" borderId="0" applyNumberFormat="0" applyBorder="0" applyAlignment="0" applyProtection="0"/>
    <xf numFmtId="0" fontId="35" fillId="10" borderId="0" applyNumberFormat="0" applyBorder="0" applyAlignment="0" applyProtection="0"/>
    <xf numFmtId="0" fontId="17" fillId="10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8" fillId="3" borderId="0" applyNumberFormat="0" applyBorder="0" applyAlignment="0" applyProtection="0"/>
    <xf numFmtId="0" fontId="20" fillId="20" borderId="1" applyNumberFormat="0" applyAlignment="0" applyProtection="0"/>
    <xf numFmtId="0" fontId="25" fillId="21" borderId="2" applyNumberFormat="0" applyAlignment="0" applyProtection="0"/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49" fontId="36" fillId="0" borderId="3">
      <alignment horizontal="center" vertical="center"/>
      <protection locked="0"/>
    </xf>
    <xf numFmtId="167" fontId="14" fillId="0" borderId="0" applyFont="0" applyFill="0" applyBorder="0" applyAlignment="0" applyProtection="0"/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49" fontId="14" fillId="0" borderId="3">
      <alignment horizontal="left" vertical="center"/>
      <protection locked="0"/>
    </xf>
    <xf numFmtId="0" fontId="29" fillId="0" borderId="0" applyNumberFormat="0" applyFill="0" applyBorder="0" applyAlignment="0" applyProtection="0"/>
    <xf numFmtId="171" fontId="37" fillId="0" borderId="0" applyAlignment="0">
      <alignment wrapText="1"/>
    </xf>
    <xf numFmtId="0" fontId="32" fillId="4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18" fillId="7" borderId="1" applyNumberFormat="0" applyAlignment="0" applyProtection="0"/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14" fillId="0" borderId="0" applyNumberFormat="0" applyFont="0" applyAlignment="0">
      <alignment vertical="top" wrapText="1"/>
      <protection locked="0"/>
    </xf>
    <xf numFmtId="49" fontId="39" fillId="22" borderId="7">
      <alignment horizontal="left" vertical="center"/>
      <protection locked="0"/>
    </xf>
    <xf numFmtId="49" fontId="39" fillId="22" borderId="7">
      <alignment horizontal="left" vertical="center"/>
    </xf>
    <xf numFmtId="4" fontId="39" fillId="22" borderId="7">
      <alignment horizontal="right" vertical="center"/>
      <protection locked="0"/>
    </xf>
    <xf numFmtId="4" fontId="39" fillId="22" borderId="7">
      <alignment horizontal="right" vertical="center"/>
    </xf>
    <xf numFmtId="4" fontId="40" fillId="22" borderId="7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9" fontId="36" fillId="22" borderId="3">
      <alignment horizontal="left" vertical="center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  <protection locked="0"/>
    </xf>
    <xf numFmtId="4" fontId="36" fillId="22" borderId="3">
      <alignment horizontal="right" vertical="center"/>
    </xf>
    <xf numFmtId="4" fontId="36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44" fillId="22" borderId="3">
      <alignment horizontal="left" vertical="center"/>
      <protection locked="0"/>
    </xf>
    <xf numFmtId="49" fontId="44" fillId="22" borderId="3">
      <alignment horizontal="left" vertical="center"/>
    </xf>
    <xf numFmtId="49" fontId="45" fillId="22" borderId="3">
      <alignment horizontal="left" vertical="center"/>
      <protection locked="0"/>
    </xf>
    <xf numFmtId="49" fontId="45" fillId="22" borderId="3">
      <alignment horizontal="left" vertical="center"/>
    </xf>
    <xf numFmtId="4" fontId="44" fillId="22" borderId="3">
      <alignment horizontal="right" vertical="center"/>
      <protection locked="0"/>
    </xf>
    <xf numFmtId="4" fontId="44" fillId="22" borderId="3">
      <alignment horizontal="right" vertical="center"/>
    </xf>
    <xf numFmtId="4" fontId="46" fillId="22" borderId="3">
      <alignment horizontal="right" vertical="center"/>
      <protection locked="0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9" fontId="48" fillId="0" borderId="3">
      <alignment horizontal="left" vertical="center"/>
      <protection locked="0"/>
    </xf>
    <xf numFmtId="49" fontId="48" fillId="0" borderId="3">
      <alignment horizontal="left" vertical="center"/>
    </xf>
    <xf numFmtId="4" fontId="47" fillId="0" borderId="3">
      <alignment horizontal="right" vertical="center"/>
      <protection locked="0"/>
    </xf>
    <xf numFmtId="4" fontId="47" fillId="0" borderId="3">
      <alignment horizontal="right" vertical="center"/>
    </xf>
    <xf numFmtId="4" fontId="48" fillId="0" borderId="3">
      <alignment horizontal="right" vertical="center"/>
      <protection locked="0"/>
    </xf>
    <xf numFmtId="49" fontId="49" fillId="0" borderId="3">
      <alignment horizontal="left" vertical="center"/>
      <protection locked="0"/>
    </xf>
    <xf numFmtId="49" fontId="49" fillId="0" borderId="3">
      <alignment horizontal="left" vertical="center"/>
    </xf>
    <xf numFmtId="49" fontId="50" fillId="0" borderId="3">
      <alignment horizontal="left" vertical="center"/>
      <protection locked="0"/>
    </xf>
    <xf numFmtId="49" fontId="50" fillId="0" borderId="3">
      <alignment horizontal="left" vertical="center"/>
    </xf>
    <xf numFmtId="4" fontId="49" fillId="0" borderId="3">
      <alignment horizontal="right" vertical="center"/>
      <protection locked="0"/>
    </xf>
    <xf numFmtId="4" fontId="49" fillId="0" borderId="3">
      <alignment horizontal="right" vertical="center"/>
    </xf>
    <xf numFmtId="49" fontId="47" fillId="0" borderId="3">
      <alignment horizontal="left" vertical="center"/>
      <protection locked="0"/>
    </xf>
    <xf numFmtId="49" fontId="48" fillId="0" borderId="3">
      <alignment horizontal="left" vertical="center"/>
      <protection locked="0"/>
    </xf>
    <xf numFmtId="4" fontId="47" fillId="0" borderId="3">
      <alignment horizontal="right" vertical="center"/>
      <protection locked="0"/>
    </xf>
    <xf numFmtId="0" fontId="30" fillId="0" borderId="8" applyNumberFormat="0" applyFill="0" applyAlignment="0" applyProtection="0"/>
    <xf numFmtId="0" fontId="27" fillId="23" borderId="0" applyNumberFormat="0" applyBorder="0" applyAlignment="0" applyProtection="0"/>
    <xf numFmtId="0" fontId="14" fillId="0" borderId="0"/>
    <xf numFmtId="0" fontId="14" fillId="0" borderId="0"/>
    <xf numFmtId="0" fontId="14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51" fillId="26" borderId="3">
      <alignment horizontal="right" vertical="center"/>
      <protection locked="0"/>
    </xf>
    <xf numFmtId="4" fontId="51" fillId="27" borderId="3">
      <alignment horizontal="right" vertical="center"/>
      <protection locked="0"/>
    </xf>
    <xf numFmtId="4" fontId="51" fillId="28" borderId="3">
      <alignment horizontal="right" vertical="center"/>
      <protection locked="0"/>
    </xf>
    <xf numFmtId="0" fontId="19" fillId="20" borderId="10" applyNumberFormat="0" applyAlignment="0" applyProtection="0"/>
    <xf numFmtId="49" fontId="36" fillId="0" borderId="3">
      <alignment horizontal="left" vertical="center" wrapText="1"/>
      <protection locked="0"/>
    </xf>
    <xf numFmtId="49" fontId="36" fillId="0" borderId="3">
      <alignment horizontal="left" vertical="center" wrapText="1"/>
      <protection locked="0"/>
    </xf>
    <xf numFmtId="0" fontId="26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5" fillId="16" borderId="0" applyNumberFormat="0" applyBorder="0" applyAlignment="0" applyProtection="0"/>
    <xf numFmtId="0" fontId="17" fillId="16" borderId="0" applyNumberFormat="0" applyBorder="0" applyAlignment="0" applyProtection="0"/>
    <xf numFmtId="0" fontId="35" fillId="17" borderId="0" applyNumberFormat="0" applyBorder="0" applyAlignment="0" applyProtection="0"/>
    <xf numFmtId="0" fontId="17" fillId="17" borderId="0" applyNumberFormat="0" applyBorder="0" applyAlignment="0" applyProtection="0"/>
    <xf numFmtId="0" fontId="35" fillId="18" borderId="0" applyNumberFormat="0" applyBorder="0" applyAlignment="0" applyProtection="0"/>
    <xf numFmtId="0" fontId="17" fillId="18" borderId="0" applyNumberFormat="0" applyBorder="0" applyAlignment="0" applyProtection="0"/>
    <xf numFmtId="0" fontId="35" fillId="13" borderId="0" applyNumberFormat="0" applyBorder="0" applyAlignment="0" applyProtection="0"/>
    <xf numFmtId="0" fontId="17" fillId="13" borderId="0" applyNumberFormat="0" applyBorder="0" applyAlignment="0" applyProtection="0"/>
    <xf numFmtId="0" fontId="35" fillId="14" borderId="0" applyNumberFormat="0" applyBorder="0" applyAlignment="0" applyProtection="0"/>
    <xf numFmtId="0" fontId="17" fillId="14" borderId="0" applyNumberFormat="0" applyBorder="0" applyAlignment="0" applyProtection="0"/>
    <xf numFmtId="0" fontId="35" fillId="19" borderId="0" applyNumberFormat="0" applyBorder="0" applyAlignment="0" applyProtection="0"/>
    <xf numFmtId="0" fontId="17" fillId="19" borderId="0" applyNumberFormat="0" applyBorder="0" applyAlignment="0" applyProtection="0"/>
    <xf numFmtId="0" fontId="52" fillId="7" borderId="1" applyNumberFormat="0" applyAlignment="0" applyProtection="0"/>
    <xf numFmtId="0" fontId="18" fillId="7" borderId="1" applyNumberFormat="0" applyAlignment="0" applyProtection="0"/>
    <xf numFmtId="0" fontId="53" fillId="20" borderId="10" applyNumberFormat="0" applyAlignment="0" applyProtection="0"/>
    <xf numFmtId="0" fontId="19" fillId="20" borderId="10" applyNumberFormat="0" applyAlignment="0" applyProtection="0"/>
    <xf numFmtId="0" fontId="54" fillId="20" borderId="1" applyNumberFormat="0" applyAlignment="0" applyProtection="0"/>
    <xf numFmtId="0" fontId="20" fillId="20" borderId="1" applyNumberFormat="0" applyAlignment="0" applyProtection="0"/>
    <xf numFmtId="172" fontId="14" fillId="0" borderId="0" applyFont="0" applyFill="0" applyBorder="0" applyAlignment="0" applyProtection="0"/>
    <xf numFmtId="0" fontId="55" fillId="0" borderId="4" applyNumberFormat="0" applyFill="0" applyAlignment="0" applyProtection="0"/>
    <xf numFmtId="0" fontId="21" fillId="0" borderId="4" applyNumberFormat="0" applyFill="0" applyAlignment="0" applyProtection="0"/>
    <xf numFmtId="0" fontId="56" fillId="0" borderId="5" applyNumberFormat="0" applyFill="0" applyAlignment="0" applyProtection="0"/>
    <xf numFmtId="0" fontId="22" fillId="0" borderId="5" applyNumberFormat="0" applyFill="0" applyAlignment="0" applyProtection="0"/>
    <xf numFmtId="0" fontId="57" fillId="0" borderId="6" applyNumberFormat="0" applyFill="0" applyAlignment="0" applyProtection="0"/>
    <xf numFmtId="0" fontId="23" fillId="0" borderId="6" applyNumberFormat="0" applyFill="0" applyAlignment="0" applyProtection="0"/>
    <xf numFmtId="0" fontId="5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8" fillId="0" borderId="11" applyNumberFormat="0" applyFill="0" applyAlignment="0" applyProtection="0"/>
    <xf numFmtId="0" fontId="24" fillId="0" borderId="11" applyNumberFormat="0" applyFill="0" applyAlignment="0" applyProtection="0"/>
    <xf numFmtId="0" fontId="59" fillId="21" borderId="2" applyNumberFormat="0" applyAlignment="0" applyProtection="0"/>
    <xf numFmtId="0" fontId="25" fillId="21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3" borderId="0" applyNumberFormat="0" applyBorder="0" applyAlignment="0" applyProtection="0"/>
    <xf numFmtId="0" fontId="27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1" fillId="0" borderId="0"/>
    <xf numFmtId="0" fontId="73" fillId="0" borderId="0"/>
    <xf numFmtId="0" fontId="14" fillId="0" borderId="0"/>
    <xf numFmtId="0" fontId="2" fillId="0" borderId="0"/>
    <xf numFmtId="0" fontId="14" fillId="0" borderId="0"/>
    <xf numFmtId="0" fontId="14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61" fillId="3" borderId="0" applyNumberFormat="0" applyBorder="0" applyAlignment="0" applyProtection="0"/>
    <xf numFmtId="0" fontId="28" fillId="3" borderId="0" applyNumberFormat="0" applyBorder="0" applyAlignment="0" applyProtection="0"/>
    <xf numFmtId="0" fontId="6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63" fillId="25" borderId="9" applyNumberFormat="0" applyFont="0" applyAlignment="0" applyProtection="0"/>
    <xf numFmtId="0" fontId="14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4" fillId="0" borderId="8" applyNumberFormat="0" applyFill="0" applyAlignment="0" applyProtection="0"/>
    <xf numFmtId="0" fontId="30" fillId="0" borderId="8" applyNumberFormat="0" applyFill="0" applyAlignment="0" applyProtection="0"/>
    <xf numFmtId="0" fontId="33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173" fontId="67" fillId="0" borderId="0" applyFont="0" applyFill="0" applyBorder="0" applyAlignment="0" applyProtection="0"/>
    <xf numFmtId="174" fontId="6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8" fillId="4" borderId="0" applyNumberFormat="0" applyBorder="0" applyAlignment="0" applyProtection="0"/>
    <xf numFmtId="0" fontId="32" fillId="4" borderId="0" applyNumberFormat="0" applyBorder="0" applyAlignment="0" applyProtection="0"/>
    <xf numFmtId="176" fontId="69" fillId="22" borderId="12" applyFill="0" applyBorder="0">
      <alignment horizontal="center" vertical="center" wrapText="1"/>
      <protection locked="0"/>
    </xf>
    <xf numFmtId="171" fontId="70" fillId="0" borderId="0">
      <alignment wrapText="1"/>
    </xf>
    <xf numFmtId="171" fontId="37" fillId="0" borderId="0">
      <alignment wrapText="1"/>
    </xf>
  </cellStyleXfs>
  <cellXfs count="546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169" fontId="4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/>
    </xf>
    <xf numFmtId="170" fontId="5" fillId="0" borderId="0" xfId="0" applyNumberFormat="1" applyFont="1" applyFill="1" applyAlignment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169" fontId="4" fillId="0" borderId="0" xfId="0" applyNumberFormat="1" applyFont="1" applyFill="1" applyBorder="1" applyAlignment="1">
      <alignment horizontal="right" vertical="center" wrapText="1"/>
    </xf>
    <xf numFmtId="16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vertical="center"/>
    </xf>
    <xf numFmtId="0" fontId="5" fillId="0" borderId="3" xfId="245" applyFont="1" applyFill="1" applyBorder="1" applyAlignment="1">
      <alignment horizontal="left" vertical="center" wrapText="1"/>
    </xf>
    <xf numFmtId="0" fontId="4" fillId="0" borderId="0" xfId="245" applyFont="1" applyFill="1" applyBorder="1" applyAlignment="1">
      <alignment vertical="center"/>
    </xf>
    <xf numFmtId="0" fontId="5" fillId="0" borderId="0" xfId="245" applyFont="1" applyFill="1" applyBorder="1" applyAlignment="1">
      <alignment horizontal="center" vertical="center"/>
    </xf>
    <xf numFmtId="0" fontId="4" fillId="0" borderId="0" xfId="245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3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170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center" vertical="center"/>
    </xf>
    <xf numFmtId="0" fontId="16" fillId="0" borderId="0" xfId="245" applyFont="1" applyFill="1"/>
    <xf numFmtId="0" fontId="5" fillId="0" borderId="0" xfId="245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 wrapText="1" shrinkToFit="1"/>
    </xf>
    <xf numFmtId="0" fontId="5" fillId="0" borderId="3" xfId="0" quotePrefix="1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5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6" fillId="0" borderId="0" xfId="0" applyFont="1" applyFill="1" applyAlignment="1">
      <alignment horizontal="center" vertical="center"/>
    </xf>
    <xf numFmtId="0" fontId="5" fillId="0" borderId="3" xfId="182" applyFont="1" applyFill="1" applyBorder="1" applyAlignment="1">
      <alignment horizontal="left" vertical="center" wrapText="1"/>
      <protection locked="0"/>
    </xf>
    <xf numFmtId="0" fontId="4" fillId="0" borderId="3" xfId="182" applyFont="1" applyFill="1" applyBorder="1" applyAlignment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horizontal="left" vertical="center" wrapText="1" shrinkToFit="1"/>
    </xf>
    <xf numFmtId="3" fontId="5" fillId="0" borderId="3" xfId="0" applyNumberFormat="1" applyFont="1" applyFill="1" applyBorder="1" applyAlignment="1">
      <alignment horizontal="center" vertical="center" wrapText="1"/>
    </xf>
    <xf numFmtId="3" fontId="11" fillId="0" borderId="3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quotePrefix="1" applyNumberFormat="1" applyFont="1" applyFill="1" applyBorder="1" applyAlignment="1">
      <alignment horizontal="left" vertical="center" wrapText="1"/>
    </xf>
    <xf numFmtId="49" fontId="4" fillId="0" borderId="3" xfId="0" quotePrefix="1" applyNumberFormat="1" applyFont="1" applyFill="1" applyBorder="1" applyAlignment="1">
      <alignment horizontal="left" vertical="center" wrapText="1"/>
    </xf>
    <xf numFmtId="0" fontId="11" fillId="0" borderId="14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 wrapText="1" shrinkToFit="1"/>
    </xf>
    <xf numFmtId="0" fontId="5" fillId="0" borderId="3" xfId="0" applyNumberFormat="1" applyFont="1" applyFill="1" applyBorder="1"/>
    <xf numFmtId="3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0" borderId="18" xfId="0" applyNumberFormat="1" applyFont="1" applyFill="1" applyBorder="1" applyAlignment="1">
      <alignment vertical="center" wrapText="1"/>
    </xf>
    <xf numFmtId="170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 shrinkToFit="1"/>
    </xf>
    <xf numFmtId="173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0" fillId="0" borderId="0" xfId="0" applyFill="1"/>
    <xf numFmtId="173" fontId="4" fillId="0" borderId="3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 applyProtection="1">
      <alignment horizontal="left" vertical="center" wrapText="1"/>
      <protection locked="0"/>
    </xf>
    <xf numFmtId="0" fontId="4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9" xfId="0" quotePrefix="1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  <protection locked="0"/>
    </xf>
    <xf numFmtId="0" fontId="5" fillId="0" borderId="19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0" fontId="4" fillId="0" borderId="19" xfId="0" quotePrefix="1" applyFont="1" applyFill="1" applyBorder="1" applyAlignment="1">
      <alignment horizontal="center" vertical="center"/>
    </xf>
    <xf numFmtId="0" fontId="4" fillId="0" borderId="17" xfId="245" applyFont="1" applyFill="1" applyBorder="1" applyAlignment="1">
      <alignment horizontal="left" vertical="center" wrapText="1"/>
    </xf>
    <xf numFmtId="0" fontId="4" fillId="0" borderId="16" xfId="245" applyFont="1" applyFill="1" applyBorder="1" applyAlignment="1">
      <alignment horizontal="left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9" xfId="245" applyFont="1" applyFill="1" applyBorder="1" applyAlignment="1">
      <alignment horizontal="left" vertical="center" wrapText="1"/>
    </xf>
    <xf numFmtId="178" fontId="4" fillId="0" borderId="3" xfId="0" applyNumberFormat="1" applyFont="1" applyFill="1" applyBorder="1" applyAlignment="1">
      <alignment horizontal="center" vertical="center" wrapText="1"/>
    </xf>
    <xf numFmtId="0" fontId="5" fillId="0" borderId="20" xfId="245" applyFont="1" applyFill="1" applyBorder="1" applyAlignment="1">
      <alignment horizontal="left" vertical="center" wrapText="1"/>
    </xf>
    <xf numFmtId="0" fontId="5" fillId="0" borderId="2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69" fontId="5" fillId="0" borderId="3" xfId="0" applyNumberFormat="1" applyFont="1" applyFill="1" applyBorder="1" applyAlignment="1">
      <alignment horizontal="center" vertical="center"/>
    </xf>
    <xf numFmtId="169" fontId="4" fillId="0" borderId="3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5" xfId="245" applyFont="1" applyFill="1" applyBorder="1" applyAlignment="1">
      <alignment horizontal="left" vertical="center" wrapText="1"/>
    </xf>
    <xf numFmtId="169" fontId="5" fillId="0" borderId="3" xfId="291" applyNumberFormat="1" applyFont="1" applyFill="1" applyBorder="1" applyAlignment="1">
      <alignment horizontal="right" vertical="center" wrapText="1"/>
    </xf>
    <xf numFmtId="173" fontId="5" fillId="30" borderId="3" xfId="0" applyNumberFormat="1" applyFont="1" applyFill="1" applyBorder="1" applyAlignment="1">
      <alignment horizontal="center" vertical="center" wrapText="1"/>
    </xf>
    <xf numFmtId="169" fontId="4" fillId="0" borderId="3" xfId="291" applyNumberFormat="1" applyFont="1" applyFill="1" applyBorder="1" applyAlignment="1">
      <alignment horizontal="right" vertical="center" wrapText="1"/>
    </xf>
    <xf numFmtId="173" fontId="4" fillId="30" borderId="3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70" fontId="7" fillId="0" borderId="0" xfId="0" applyNumberFormat="1" applyFont="1" applyFill="1" applyBorder="1" applyAlignment="1">
      <alignment horizontal="center" vertical="center" wrapText="1"/>
    </xf>
    <xf numFmtId="170" fontId="5" fillId="0" borderId="19" xfId="0" applyNumberFormat="1" applyFont="1" applyFill="1" applyBorder="1" applyAlignment="1">
      <alignment horizontal="right" vertical="center" wrapText="1"/>
    </xf>
    <xf numFmtId="170" fontId="4" fillId="0" borderId="19" xfId="0" applyNumberFormat="1" applyFont="1" applyFill="1" applyBorder="1" applyAlignment="1">
      <alignment horizontal="right" vertical="center" wrapText="1"/>
    </xf>
    <xf numFmtId="0" fontId="4" fillId="26" borderId="14" xfId="245" applyFont="1" applyFill="1" applyBorder="1" applyAlignment="1">
      <alignment horizontal="left" vertical="center" wrapText="1"/>
    </xf>
    <xf numFmtId="0" fontId="4" fillId="26" borderId="3" xfId="0" applyFont="1" applyFill="1" applyBorder="1" applyAlignment="1">
      <alignment horizontal="left" vertical="center" wrapText="1"/>
    </xf>
    <xf numFmtId="177" fontId="5" fillId="30" borderId="3" xfId="0" applyNumberFormat="1" applyFont="1" applyFill="1" applyBorder="1" applyAlignment="1">
      <alignment horizontal="center" vertical="center" wrapText="1"/>
    </xf>
    <xf numFmtId="178" fontId="5" fillId="3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right" vertical="center" wrapText="1"/>
    </xf>
    <xf numFmtId="170" fontId="4" fillId="0" borderId="3" xfId="0" applyNumberFormat="1" applyFont="1" applyFill="1" applyBorder="1" applyAlignment="1">
      <alignment horizontal="right" vertical="center" wrapText="1"/>
    </xf>
    <xf numFmtId="170" fontId="5" fillId="0" borderId="20" xfId="0" applyNumberFormat="1" applyFont="1" applyFill="1" applyBorder="1" applyAlignment="1">
      <alignment horizontal="right" vertical="center" wrapText="1"/>
    </xf>
    <xf numFmtId="0" fontId="5" fillId="0" borderId="20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0" fontId="5" fillId="0" borderId="0" xfId="0" applyFont="1" applyFill="1" applyBorder="1" applyAlignment="1"/>
    <xf numFmtId="0" fontId="5" fillId="0" borderId="3" xfId="0" applyFont="1" applyFill="1" applyBorder="1" applyAlignment="1"/>
    <xf numFmtId="0" fontId="4" fillId="0" borderId="0" xfId="0" applyFont="1" applyFill="1" applyBorder="1" applyAlignment="1"/>
    <xf numFmtId="0" fontId="5" fillId="0" borderId="3" xfId="0" applyFont="1" applyFill="1" applyBorder="1" applyAlignment="1">
      <alignment wrapText="1"/>
    </xf>
    <xf numFmtId="173" fontId="5" fillId="0" borderId="19" xfId="0" applyNumberFormat="1" applyFont="1" applyFill="1" applyBorder="1" applyAlignment="1">
      <alignment wrapText="1"/>
    </xf>
    <xf numFmtId="173" fontId="5" fillId="0" borderId="3" xfId="0" applyNumberFormat="1" applyFont="1" applyFill="1" applyBorder="1" applyAlignment="1">
      <alignment wrapText="1"/>
    </xf>
    <xf numFmtId="173" fontId="4" fillId="27" borderId="3" xfId="0" applyNumberFormat="1" applyFont="1" applyFill="1" applyBorder="1" applyAlignment="1">
      <alignment wrapText="1"/>
    </xf>
    <xf numFmtId="173" fontId="4" fillId="0" borderId="3" xfId="0" applyNumberFormat="1" applyFont="1" applyFill="1" applyBorder="1" applyAlignment="1">
      <alignment wrapText="1"/>
    </xf>
    <xf numFmtId="179" fontId="4" fillId="29" borderId="3" xfId="0" applyNumberFormat="1" applyFont="1" applyFill="1" applyBorder="1" applyAlignment="1">
      <alignment wrapText="1"/>
    </xf>
    <xf numFmtId="173" fontId="4" fillId="26" borderId="3" xfId="0" applyNumberFormat="1" applyFont="1" applyFill="1" applyBorder="1" applyAlignment="1">
      <alignment wrapText="1"/>
    </xf>
    <xf numFmtId="173" fontId="5" fillId="0" borderId="14" xfId="0" applyNumberFormat="1" applyFont="1" applyFill="1" applyBorder="1" applyAlignment="1">
      <alignment wrapText="1"/>
    </xf>
    <xf numFmtId="173" fontId="5" fillId="0" borderId="17" xfId="0" applyNumberFormat="1" applyFont="1" applyFill="1" applyBorder="1" applyAlignment="1">
      <alignment wrapText="1"/>
    </xf>
    <xf numFmtId="173" fontId="5" fillId="30" borderId="19" xfId="0" applyNumberFormat="1" applyFont="1" applyFill="1" applyBorder="1" applyAlignment="1">
      <alignment wrapText="1"/>
    </xf>
    <xf numFmtId="173" fontId="7" fillId="0" borderId="3" xfId="0" applyNumberFormat="1" applyFont="1" applyFill="1" applyBorder="1" applyAlignment="1">
      <alignment wrapText="1"/>
    </xf>
    <xf numFmtId="173" fontId="5" fillId="27" borderId="3" xfId="0" applyNumberFormat="1" applyFont="1" applyFill="1" applyBorder="1" applyAlignment="1">
      <alignment wrapText="1"/>
    </xf>
    <xf numFmtId="173" fontId="4" fillId="0" borderId="19" xfId="0" applyNumberFormat="1" applyFont="1" applyFill="1" applyBorder="1" applyAlignment="1">
      <alignment wrapText="1"/>
    </xf>
    <xf numFmtId="173" fontId="4" fillId="27" borderId="19" xfId="0" applyNumberFormat="1" applyFont="1" applyFill="1" applyBorder="1" applyAlignment="1">
      <alignment wrapText="1"/>
    </xf>
    <xf numFmtId="173" fontId="5" fillId="31" borderId="19" xfId="0" applyNumberFormat="1" applyFont="1" applyFill="1" applyBorder="1" applyAlignment="1">
      <alignment wrapText="1"/>
    </xf>
    <xf numFmtId="173" fontId="5" fillId="31" borderId="20" xfId="0" applyNumberFormat="1" applyFont="1" applyFill="1" applyBorder="1" applyAlignment="1">
      <alignment wrapText="1"/>
    </xf>
    <xf numFmtId="173" fontId="5" fillId="0" borderId="20" xfId="0" applyNumberFormat="1" applyFont="1" applyFill="1" applyBorder="1" applyAlignment="1">
      <alignment wrapText="1"/>
    </xf>
    <xf numFmtId="173" fontId="5" fillId="30" borderId="3" xfId="0" applyNumberFormat="1" applyFont="1" applyFill="1" applyBorder="1" applyAlignment="1">
      <alignment wrapText="1"/>
    </xf>
    <xf numFmtId="173" fontId="4" fillId="31" borderId="19" xfId="0" applyNumberFormat="1" applyFont="1" applyFill="1" applyBorder="1" applyAlignment="1">
      <alignment wrapText="1"/>
    </xf>
    <xf numFmtId="173" fontId="4" fillId="30" borderId="3" xfId="0" applyNumberFormat="1" applyFont="1" applyFill="1" applyBorder="1" applyAlignment="1">
      <alignment wrapText="1"/>
    </xf>
    <xf numFmtId="179" fontId="4" fillId="0" borderId="3" xfId="0" applyNumberFormat="1" applyFont="1" applyFill="1" applyBorder="1" applyAlignment="1">
      <alignment wrapText="1"/>
    </xf>
    <xf numFmtId="179" fontId="5" fillId="0" borderId="3" xfId="0" applyNumberFormat="1" applyFont="1" applyFill="1" applyBorder="1" applyAlignment="1">
      <alignment wrapText="1"/>
    </xf>
    <xf numFmtId="179" fontId="5" fillId="0" borderId="19" xfId="0" applyNumberFormat="1" applyFont="1" applyFill="1" applyBorder="1" applyAlignment="1">
      <alignment wrapText="1"/>
    </xf>
    <xf numFmtId="173" fontId="5" fillId="0" borderId="0" xfId="0" applyNumberFormat="1" applyFont="1" applyFill="1" applyBorder="1" applyAlignment="1">
      <alignment wrapText="1"/>
    </xf>
    <xf numFmtId="173" fontId="7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14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180" fontId="5" fillId="0" borderId="3" xfId="0" applyNumberFormat="1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4" fillId="0" borderId="3" xfId="24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73" fontId="72" fillId="0" borderId="3" xfId="0" applyNumberFormat="1" applyFont="1" applyFill="1" applyBorder="1" applyAlignment="1">
      <alignment horizontal="right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3" fontId="4" fillId="27" borderId="3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3" fontId="5" fillId="0" borderId="3" xfId="0" applyNumberFormat="1" applyFont="1" applyFill="1" applyBorder="1" applyAlignment="1">
      <alignment horizontal="right" wrapText="1"/>
    </xf>
    <xf numFmtId="181" fontId="5" fillId="30" borderId="3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right" wrapText="1"/>
    </xf>
    <xf numFmtId="173" fontId="5" fillId="0" borderId="19" xfId="0" applyNumberFormat="1" applyFont="1" applyFill="1" applyBorder="1" applyAlignment="1">
      <alignment horizontal="right" wrapText="1"/>
    </xf>
    <xf numFmtId="179" fontId="4" fillId="0" borderId="3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173" fontId="5" fillId="33" borderId="3" xfId="0" applyNumberFormat="1" applyFont="1" applyFill="1" applyBorder="1" applyAlignment="1">
      <alignment horizontal="center" vertical="center" wrapText="1"/>
    </xf>
    <xf numFmtId="173" fontId="5" fillId="31" borderId="19" xfId="0" applyNumberFormat="1" applyFont="1" applyFill="1" applyBorder="1" applyAlignment="1">
      <alignment horizontal="right" wrapText="1"/>
    </xf>
    <xf numFmtId="173" fontId="5" fillId="31" borderId="2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177" fontId="4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77" fontId="4" fillId="30" borderId="3" xfId="0" applyNumberFormat="1" applyFont="1" applyFill="1" applyBorder="1" applyAlignment="1">
      <alignment horizontal="center" vertical="center" wrapText="1"/>
    </xf>
    <xf numFmtId="0" fontId="5" fillId="33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5" fillId="0" borderId="15" xfId="0" applyFont="1" applyFill="1" applyBorder="1" applyAlignment="1"/>
    <xf numFmtId="0" fontId="5" fillId="0" borderId="15" xfId="0" applyFont="1" applyFill="1" applyBorder="1" applyAlignment="1">
      <alignment horizontal="center"/>
    </xf>
    <xf numFmtId="0" fontId="5" fillId="33" borderId="15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vertical="center"/>
    </xf>
    <xf numFmtId="0" fontId="4" fillId="0" borderId="19" xfId="182" applyFont="1" applyFill="1" applyBorder="1" applyAlignment="1">
      <alignment horizontal="left" vertical="center" wrapText="1"/>
      <protection locked="0"/>
    </xf>
    <xf numFmtId="0" fontId="4" fillId="0" borderId="1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177" fontId="4" fillId="30" borderId="14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left" vertical="center"/>
    </xf>
    <xf numFmtId="0" fontId="4" fillId="0" borderId="19" xfId="0" quotePrefix="1" applyNumberFormat="1" applyFont="1" applyFill="1" applyBorder="1" applyAlignment="1">
      <alignment horizontal="center" vertical="center"/>
    </xf>
    <xf numFmtId="179" fontId="5" fillId="29" borderId="19" xfId="0" applyNumberFormat="1" applyFont="1" applyFill="1" applyBorder="1" applyAlignment="1">
      <alignment vertical="center" wrapText="1"/>
    </xf>
    <xf numFmtId="179" fontId="5" fillId="29" borderId="3" xfId="0" applyNumberFormat="1" applyFont="1" applyFill="1" applyBorder="1" applyAlignment="1">
      <alignment vertical="center" wrapText="1"/>
    </xf>
    <xf numFmtId="179" fontId="5" fillId="29" borderId="15" xfId="0" applyNumberFormat="1" applyFont="1" applyFill="1" applyBorder="1" applyAlignment="1">
      <alignment vertical="center" wrapText="1"/>
    </xf>
    <xf numFmtId="179" fontId="5" fillId="29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right" vertical="center" wrapText="1"/>
      <protection locked="0"/>
    </xf>
    <xf numFmtId="49" fontId="4" fillId="0" borderId="19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4" fillId="32" borderId="3" xfId="0" applyFont="1" applyFill="1" applyBorder="1" applyAlignment="1">
      <alignment horizontal="left" vertical="center" wrapText="1"/>
    </xf>
    <xf numFmtId="0" fontId="4" fillId="32" borderId="3" xfId="0" applyFont="1" applyFill="1" applyBorder="1" applyAlignment="1">
      <alignment horizontal="left" vertical="center" wrapText="1" shrinkToFit="1"/>
    </xf>
    <xf numFmtId="0" fontId="4" fillId="0" borderId="3" xfId="245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left" vertical="center" wrapText="1"/>
    </xf>
    <xf numFmtId="177" fontId="4" fillId="30" borderId="3" xfId="0" applyNumberFormat="1" applyFont="1" applyFill="1" applyBorder="1" applyAlignment="1">
      <alignment horizontal="right" vertical="center" wrapText="1"/>
    </xf>
    <xf numFmtId="170" fontId="5" fillId="0" borderId="0" xfId="0" applyNumberFormat="1" applyFont="1" applyFill="1" applyAlignment="1">
      <alignment horizontal="left" vertical="center"/>
    </xf>
    <xf numFmtId="169" fontId="4" fillId="0" borderId="13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182" fontId="5" fillId="0" borderId="19" xfId="0" applyNumberFormat="1" applyFont="1" applyFill="1" applyBorder="1" applyAlignment="1">
      <alignment wrapText="1"/>
    </xf>
    <xf numFmtId="179" fontId="5" fillId="0" borderId="19" xfId="0" applyNumberFormat="1" applyFont="1" applyFill="1" applyBorder="1" applyAlignment="1">
      <alignment horizontal="right" wrapText="1"/>
    </xf>
    <xf numFmtId="3" fontId="5" fillId="0" borderId="3" xfId="0" applyNumberFormat="1" applyFont="1" applyFill="1" applyBorder="1" applyAlignment="1">
      <alignment horizontal="right" wrapText="1"/>
    </xf>
    <xf numFmtId="170" fontId="4" fillId="0" borderId="3" xfId="0" applyNumberFormat="1" applyFont="1" applyFill="1" applyBorder="1" applyAlignment="1">
      <alignment horizontal="right" wrapText="1"/>
    </xf>
    <xf numFmtId="0" fontId="5" fillId="33" borderId="14" xfId="0" applyFont="1" applyFill="1" applyBorder="1" applyAlignment="1">
      <alignment vertical="center" wrapText="1"/>
    </xf>
    <xf numFmtId="173" fontId="5" fillId="34" borderId="3" xfId="0" applyNumberFormat="1" applyFont="1" applyFill="1" applyBorder="1" applyAlignment="1">
      <alignment wrapText="1"/>
    </xf>
    <xf numFmtId="170" fontId="5" fillId="34" borderId="19" xfId="0" applyNumberFormat="1" applyFont="1" applyFill="1" applyBorder="1" applyAlignment="1">
      <alignment horizontal="righ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4" fillId="33" borderId="0" xfId="0" applyFont="1" applyFill="1" applyBorder="1" applyAlignment="1" applyProtection="1">
      <alignment horizontal="left" vertical="center"/>
      <protection locked="0"/>
    </xf>
    <xf numFmtId="0" fontId="5" fillId="33" borderId="15" xfId="0" applyFont="1" applyFill="1" applyBorder="1" applyAlignment="1">
      <alignment horizontal="center" vertical="center" wrapText="1"/>
    </xf>
    <xf numFmtId="0" fontId="5" fillId="33" borderId="15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right" wrapText="1"/>
    </xf>
    <xf numFmtId="173" fontId="4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0" fontId="5" fillId="35" borderId="3" xfId="0" applyNumberFormat="1" applyFont="1" applyFill="1" applyBorder="1" applyAlignment="1">
      <alignment horizontal="right" wrapText="1"/>
    </xf>
    <xf numFmtId="173" fontId="4" fillId="33" borderId="3" xfId="0" applyNumberFormat="1" applyFont="1" applyFill="1" applyBorder="1" applyAlignment="1">
      <alignment wrapText="1"/>
    </xf>
    <xf numFmtId="170" fontId="5" fillId="33" borderId="3" xfId="0" applyNumberFormat="1" applyFont="1" applyFill="1" applyBorder="1" applyAlignment="1">
      <alignment horizontal="right" wrapText="1"/>
    </xf>
    <xf numFmtId="183" fontId="5" fillId="33" borderId="3" xfId="0" applyNumberFormat="1" applyFont="1" applyFill="1" applyBorder="1" applyAlignment="1">
      <alignment wrapText="1"/>
    </xf>
    <xf numFmtId="179" fontId="4" fillId="33" borderId="3" xfId="0" applyNumberFormat="1" applyFont="1" applyFill="1" applyBorder="1" applyAlignment="1">
      <alignment wrapText="1"/>
    </xf>
    <xf numFmtId="170" fontId="4" fillId="35" borderId="19" xfId="0" applyNumberFormat="1" applyFont="1" applyFill="1" applyBorder="1" applyAlignment="1">
      <alignment horizontal="right" vertical="center" wrapText="1"/>
    </xf>
    <xf numFmtId="173" fontId="4" fillId="35" borderId="3" xfId="0" applyNumberFormat="1" applyFont="1" applyFill="1" applyBorder="1" applyAlignment="1">
      <alignment horizontal="right" wrapText="1"/>
    </xf>
    <xf numFmtId="173" fontId="4" fillId="33" borderId="3" xfId="0" applyNumberFormat="1" applyFont="1" applyFill="1" applyBorder="1" applyAlignment="1">
      <alignment vertical="center" wrapText="1"/>
    </xf>
    <xf numFmtId="182" fontId="5" fillId="0" borderId="19" xfId="0" applyNumberFormat="1" applyFont="1" applyFill="1" applyBorder="1" applyAlignment="1">
      <alignment horizontal="right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3" fontId="5" fillId="34" borderId="3" xfId="0" applyNumberFormat="1" applyFont="1" applyFill="1" applyBorder="1" applyAlignment="1">
      <alignment horizontal="right" wrapText="1"/>
    </xf>
    <xf numFmtId="173" fontId="4" fillId="27" borderId="19" xfId="0" applyNumberFormat="1" applyFont="1" applyFill="1" applyBorder="1" applyAlignment="1">
      <alignment horizontal="right" wrapText="1"/>
    </xf>
    <xf numFmtId="173" fontId="4" fillId="27" borderId="3" xfId="0" applyNumberFormat="1" applyFont="1" applyFill="1" applyBorder="1" applyAlignment="1">
      <alignment horizontal="right" wrapText="1"/>
    </xf>
    <xf numFmtId="173" fontId="4" fillId="0" borderId="19" xfId="0" applyNumberFormat="1" applyFont="1" applyFill="1" applyBorder="1" applyAlignment="1">
      <alignment horizontal="right" wrapText="1"/>
    </xf>
    <xf numFmtId="173" fontId="4" fillId="0" borderId="3" xfId="0" applyNumberFormat="1" applyFont="1" applyFill="1" applyBorder="1" applyAlignment="1">
      <alignment horizontal="right" wrapText="1"/>
    </xf>
    <xf numFmtId="173" fontId="4" fillId="31" borderId="3" xfId="0" applyNumberFormat="1" applyFont="1" applyFill="1" applyBorder="1" applyAlignment="1">
      <alignment horizontal="right" wrapText="1"/>
    </xf>
    <xf numFmtId="173" fontId="4" fillId="31" borderId="15" xfId="0" applyNumberFormat="1" applyFont="1" applyFill="1" applyBorder="1" applyAlignment="1">
      <alignment horizontal="right" wrapText="1"/>
    </xf>
    <xf numFmtId="173" fontId="4" fillId="0" borderId="34" xfId="0" applyNumberFormat="1" applyFont="1" applyFill="1" applyBorder="1" applyAlignment="1">
      <alignment horizontal="right" wrapText="1"/>
    </xf>
    <xf numFmtId="173" fontId="4" fillId="0" borderId="15" xfId="0" applyNumberFormat="1" applyFont="1" applyFill="1" applyBorder="1" applyAlignment="1">
      <alignment horizontal="right" wrapText="1"/>
    </xf>
    <xf numFmtId="170" fontId="4" fillId="0" borderId="34" xfId="0" applyNumberFormat="1" applyFont="1" applyFill="1" applyBorder="1" applyAlignment="1">
      <alignment horizontal="right" vertical="center" wrapText="1"/>
    </xf>
    <xf numFmtId="1" fontId="72" fillId="0" borderId="16" xfId="0" applyNumberFormat="1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right" vertical="top" wrapText="1"/>
    </xf>
    <xf numFmtId="1" fontId="72" fillId="0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right" vertical="top" wrapText="1"/>
    </xf>
    <xf numFmtId="173" fontId="5" fillId="30" borderId="3" xfId="0" applyNumberFormat="1" applyFont="1" applyFill="1" applyBorder="1" applyAlignment="1">
      <alignment horizontal="right" vertical="center" wrapText="1"/>
    </xf>
    <xf numFmtId="173" fontId="72" fillId="30" borderId="3" xfId="0" applyNumberFormat="1" applyFont="1" applyFill="1" applyBorder="1" applyAlignment="1">
      <alignment horizontal="right" vertical="center" wrapText="1"/>
    </xf>
    <xf numFmtId="173" fontId="5" fillId="33" borderId="3" xfId="0" applyNumberFormat="1" applyFont="1" applyFill="1" applyBorder="1" applyAlignment="1">
      <alignment horizontal="right" vertical="center" wrapText="1"/>
    </xf>
    <xf numFmtId="173" fontId="4" fillId="27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top" wrapText="1"/>
    </xf>
    <xf numFmtId="0" fontId="11" fillId="0" borderId="16" xfId="0" applyFont="1" applyFill="1" applyBorder="1" applyAlignment="1">
      <alignment horizontal="right" vertical="top" wrapText="1"/>
    </xf>
    <xf numFmtId="173" fontId="74" fillId="30" borderId="3" xfId="0" applyNumberFormat="1" applyFont="1" applyFill="1" applyBorder="1" applyAlignment="1">
      <alignment horizontal="right" vertical="center" wrapText="1"/>
    </xf>
    <xf numFmtId="173" fontId="80" fillId="30" borderId="3" xfId="0" applyNumberFormat="1" applyFont="1" applyFill="1" applyBorder="1" applyAlignment="1">
      <alignment horizontal="right" vertical="center" wrapText="1"/>
    </xf>
    <xf numFmtId="173" fontId="80" fillId="0" borderId="3" xfId="0" applyNumberFormat="1" applyFont="1" applyFill="1" applyBorder="1" applyAlignment="1">
      <alignment horizontal="right" vertical="center" wrapText="1"/>
    </xf>
    <xf numFmtId="173" fontId="74" fillId="0" borderId="3" xfId="0" applyNumberFormat="1" applyFont="1" applyFill="1" applyBorder="1" applyAlignment="1">
      <alignment horizontal="right" vertical="center" wrapText="1"/>
    </xf>
    <xf numFmtId="173" fontId="79" fillId="33" borderId="3" xfId="0" applyNumberFormat="1" applyFont="1" applyFill="1" applyBorder="1" applyAlignment="1">
      <alignment horizontal="right" vertical="center" wrapText="1"/>
    </xf>
    <xf numFmtId="173" fontId="4" fillId="26" borderId="3" xfId="0" applyNumberFormat="1" applyFont="1" applyFill="1" applyBorder="1" applyAlignment="1">
      <alignment horizontal="right" vertical="center" wrapText="1"/>
    </xf>
    <xf numFmtId="173" fontId="4" fillId="29" borderId="3" xfId="0" applyNumberFormat="1" applyFont="1" applyFill="1" applyBorder="1" applyAlignment="1">
      <alignment horizontal="right" vertical="center" wrapText="1"/>
    </xf>
    <xf numFmtId="173" fontId="78" fillId="0" borderId="3" xfId="0" applyNumberFormat="1" applyFont="1" applyFill="1" applyBorder="1" applyAlignment="1">
      <alignment horizontal="right" vertical="center" wrapText="1"/>
    </xf>
    <xf numFmtId="173" fontId="5" fillId="27" borderId="3" xfId="0" applyNumberFormat="1" applyFont="1" applyFill="1" applyBorder="1" applyAlignment="1">
      <alignment horizontal="right" vertical="center" wrapText="1"/>
    </xf>
    <xf numFmtId="173" fontId="5" fillId="32" borderId="3" xfId="0" applyNumberFormat="1" applyFont="1" applyFill="1" applyBorder="1" applyAlignment="1">
      <alignment horizontal="right" vertical="center" wrapText="1"/>
    </xf>
    <xf numFmtId="179" fontId="4" fillId="27" borderId="3" xfId="0" applyNumberFormat="1" applyFont="1" applyFill="1" applyBorder="1" applyAlignment="1">
      <alignment horizontal="right" vertical="center" wrapText="1"/>
    </xf>
    <xf numFmtId="179" fontId="5" fillId="33" borderId="3" xfId="0" applyNumberFormat="1" applyFont="1" applyFill="1" applyBorder="1" applyAlignment="1">
      <alignment horizontal="right" vertical="center" wrapText="1"/>
    </xf>
    <xf numFmtId="0" fontId="4" fillId="0" borderId="17" xfId="245" applyFont="1" applyFill="1" applyBorder="1" applyAlignment="1">
      <alignment horizontal="right" vertical="center" wrapText="1"/>
    </xf>
    <xf numFmtId="177" fontId="5" fillId="0" borderId="3" xfId="0" applyNumberFormat="1" applyFont="1" applyFill="1" applyBorder="1" applyAlignment="1">
      <alignment horizontal="right" vertical="center" wrapText="1"/>
    </xf>
    <xf numFmtId="176" fontId="81" fillId="0" borderId="3" xfId="351" applyFont="1" applyFill="1" applyBorder="1" applyAlignment="1">
      <alignment horizontal="right" vertical="center" wrapText="1"/>
      <protection locked="0"/>
    </xf>
    <xf numFmtId="177" fontId="4" fillId="0" borderId="3" xfId="0" applyNumberFormat="1" applyFont="1" applyFill="1" applyBorder="1" applyAlignment="1">
      <alignment horizontal="right" vertical="center" wrapText="1"/>
    </xf>
    <xf numFmtId="170" fontId="5" fillId="30" borderId="3" xfId="0" applyNumberFormat="1" applyFont="1" applyFill="1" applyBorder="1" applyAlignment="1">
      <alignment horizontal="right" vertical="center" wrapText="1"/>
    </xf>
    <xf numFmtId="0" fontId="5" fillId="33" borderId="3" xfId="0" applyFont="1" applyFill="1" applyBorder="1" applyAlignment="1">
      <alignment vertical="center" wrapText="1"/>
    </xf>
    <xf numFmtId="0" fontId="5" fillId="33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237" applyNumberFormat="1" applyFont="1" applyFill="1" applyBorder="1" applyAlignment="1">
      <alignment horizontal="center" vertical="center" wrapText="1"/>
    </xf>
    <xf numFmtId="0" fontId="4" fillId="0" borderId="25" xfId="237" applyNumberFormat="1" applyFont="1" applyFill="1" applyBorder="1" applyAlignment="1">
      <alignment horizontal="center" vertical="center" wrapText="1"/>
    </xf>
    <xf numFmtId="0" fontId="4" fillId="0" borderId="26" xfId="237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 applyProtection="1">
      <alignment horizontal="center" vertical="center" wrapText="1"/>
      <protection locked="0"/>
    </xf>
    <xf numFmtId="170" fontId="5" fillId="0" borderId="0" xfId="0" applyNumberFormat="1" applyFont="1" applyFill="1" applyBorder="1" applyAlignment="1">
      <alignment wrapText="1"/>
    </xf>
    <xf numFmtId="170" fontId="5" fillId="0" borderId="0" xfId="0" quotePrefix="1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0" fontId="5" fillId="0" borderId="13" xfId="0" applyFont="1" applyFill="1" applyBorder="1" applyAlignment="1">
      <alignment horizontal="left" vertical="center" wrapText="1"/>
    </xf>
    <xf numFmtId="0" fontId="5" fillId="0" borderId="33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wrapText="1"/>
    </xf>
    <xf numFmtId="0" fontId="0" fillId="0" borderId="16" xfId="0" applyFill="1" applyBorder="1" applyAlignment="1">
      <alignment wrapText="1"/>
    </xf>
    <xf numFmtId="0" fontId="5" fillId="0" borderId="14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wrapText="1"/>
    </xf>
    <xf numFmtId="9" fontId="5" fillId="33" borderId="14" xfId="0" applyNumberFormat="1" applyFont="1" applyFill="1" applyBorder="1" applyAlignment="1">
      <alignment horizontal="left" vertical="center" wrapText="1"/>
    </xf>
    <xf numFmtId="0" fontId="5" fillId="33" borderId="17" xfId="0" applyFont="1" applyFill="1" applyBorder="1" applyAlignment="1">
      <alignment horizontal="left" vertical="center" wrapText="1"/>
    </xf>
    <xf numFmtId="0" fontId="5" fillId="33" borderId="16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75" fillId="0" borderId="14" xfId="0" applyFont="1" applyFill="1" applyBorder="1" applyAlignment="1">
      <alignment horizontal="left" vertical="center" wrapText="1"/>
    </xf>
    <xf numFmtId="0" fontId="75" fillId="0" borderId="17" xfId="0" applyFont="1" applyFill="1" applyBorder="1" applyAlignment="1">
      <alignment horizontal="left" vertical="center" wrapText="1"/>
    </xf>
    <xf numFmtId="0" fontId="75" fillId="0" borderId="16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17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75" fillId="0" borderId="14" xfId="0" applyFont="1" applyFill="1" applyBorder="1" applyAlignment="1">
      <alignment horizontal="left" vertical="top" wrapText="1"/>
    </xf>
    <xf numFmtId="0" fontId="75" fillId="0" borderId="17" xfId="0" applyFont="1" applyFill="1" applyBorder="1" applyAlignment="1">
      <alignment horizontal="left" vertical="top" wrapText="1"/>
    </xf>
    <xf numFmtId="0" fontId="75" fillId="0" borderId="16" xfId="0" applyFont="1" applyFill="1" applyBorder="1" applyAlignment="1">
      <alignment horizontal="left" vertical="top" wrapText="1"/>
    </xf>
    <xf numFmtId="0" fontId="75" fillId="0" borderId="14" xfId="0" applyFont="1" applyFill="1" applyBorder="1" applyAlignment="1">
      <alignment horizontal="left" wrapText="1"/>
    </xf>
    <xf numFmtId="0" fontId="75" fillId="0" borderId="17" xfId="0" applyFont="1" applyFill="1" applyBorder="1" applyAlignment="1">
      <alignment horizontal="left" wrapText="1"/>
    </xf>
    <xf numFmtId="0" fontId="75" fillId="0" borderId="16" xfId="0" applyFont="1" applyFill="1" applyBorder="1" applyAlignment="1">
      <alignment horizontal="left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0" xfId="245" applyFont="1" applyFill="1" applyBorder="1" applyAlignment="1">
      <alignment horizontal="right" vertical="center"/>
    </xf>
    <xf numFmtId="0" fontId="4" fillId="0" borderId="0" xfId="245" applyFont="1" applyFill="1" applyBorder="1" applyAlignment="1">
      <alignment horizontal="center" vertical="center"/>
    </xf>
    <xf numFmtId="0" fontId="5" fillId="0" borderId="3" xfId="245" applyFont="1" applyFill="1" applyBorder="1" applyAlignment="1">
      <alignment horizontal="center" vertical="center" wrapText="1"/>
    </xf>
    <xf numFmtId="0" fontId="4" fillId="0" borderId="3" xfId="245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righ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16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7" fontId="4" fillId="30" borderId="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16" xfId="0" applyFont="1" applyFill="1" applyBorder="1" applyAlignment="1">
      <alignment horizontal="left"/>
    </xf>
    <xf numFmtId="177" fontId="5" fillId="30" borderId="14" xfId="0" applyNumberFormat="1" applyFont="1" applyFill="1" applyBorder="1" applyAlignment="1">
      <alignment horizontal="center" vertical="center" wrapText="1"/>
    </xf>
    <xf numFmtId="177" fontId="5" fillId="30" borderId="16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177" fontId="5" fillId="0" borderId="14" xfId="0" applyNumberFormat="1" applyFont="1" applyFill="1" applyBorder="1" applyAlignment="1">
      <alignment horizontal="center" vertical="center" wrapText="1"/>
    </xf>
    <xf numFmtId="177" fontId="5" fillId="0" borderId="16" xfId="0" applyNumberFormat="1" applyFont="1" applyFill="1" applyBorder="1" applyAlignment="1">
      <alignment horizontal="center" vertical="center" wrapText="1"/>
    </xf>
    <xf numFmtId="177" fontId="4" fillId="30" borderId="14" xfId="0" applyNumberFormat="1" applyFont="1" applyFill="1" applyBorder="1" applyAlignment="1">
      <alignment horizontal="center" vertical="center" wrapText="1"/>
    </xf>
    <xf numFmtId="177" fontId="4" fillId="30" borderId="17" xfId="0" applyNumberFormat="1" applyFont="1" applyFill="1" applyBorder="1" applyAlignment="1">
      <alignment horizontal="center" vertical="center" wrapText="1"/>
    </xf>
    <xf numFmtId="177" fontId="4" fillId="30" borderId="16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2" fontId="5" fillId="0" borderId="19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 wrapText="1" shrinkToFit="1"/>
    </xf>
    <xf numFmtId="177" fontId="5" fillId="0" borderId="17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178" fontId="5" fillId="0" borderId="14" xfId="0" applyNumberFormat="1" applyFont="1" applyFill="1" applyBorder="1" applyAlignment="1">
      <alignment horizontal="center" vertical="center" wrapText="1"/>
    </xf>
    <xf numFmtId="178" fontId="5" fillId="0" borderId="17" xfId="0" applyNumberFormat="1" applyFont="1" applyFill="1" applyBorder="1" applyAlignment="1">
      <alignment horizontal="center" vertical="center" wrapText="1"/>
    </xf>
    <xf numFmtId="178" fontId="5" fillId="0" borderId="16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 shrinkToFit="1"/>
    </xf>
    <xf numFmtId="0" fontId="4" fillId="0" borderId="17" xfId="0" applyFont="1" applyFill="1" applyBorder="1" applyAlignment="1">
      <alignment horizontal="left" vertical="center" wrapText="1" shrinkToFit="1"/>
    </xf>
    <xf numFmtId="0" fontId="4" fillId="0" borderId="16" xfId="0" applyFont="1" applyFill="1" applyBorder="1" applyAlignment="1">
      <alignment horizontal="left" vertical="center" wrapText="1" shrinkToFit="1"/>
    </xf>
    <xf numFmtId="0" fontId="11" fillId="0" borderId="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left" vertical="center" wrapText="1"/>
    </xf>
    <xf numFmtId="49" fontId="11" fillId="0" borderId="16" xfId="0" applyNumberFormat="1" applyFont="1" applyFill="1" applyBorder="1" applyAlignment="1">
      <alignment horizontal="left" vertical="center" wrapText="1"/>
    </xf>
    <xf numFmtId="2" fontId="5" fillId="33" borderId="15" xfId="0" applyNumberFormat="1" applyFont="1" applyFill="1" applyBorder="1" applyAlignment="1">
      <alignment horizontal="center" vertical="center" wrapText="1"/>
    </xf>
    <xf numFmtId="2" fontId="5" fillId="33" borderId="19" xfId="0" applyNumberFormat="1" applyFont="1" applyFill="1" applyBorder="1" applyAlignment="1">
      <alignment horizontal="center" vertical="center" wrapText="1"/>
    </xf>
    <xf numFmtId="178" fontId="4" fillId="0" borderId="14" xfId="0" applyNumberFormat="1" applyFont="1" applyFill="1" applyBorder="1" applyAlignment="1">
      <alignment horizontal="center" vertical="center" wrapText="1"/>
    </xf>
    <xf numFmtId="178" fontId="4" fillId="0" borderId="17" xfId="0" applyNumberFormat="1" applyFont="1" applyFill="1" applyBorder="1" applyAlignment="1">
      <alignment horizontal="center" vertical="center" wrapText="1"/>
    </xf>
    <xf numFmtId="178" fontId="4" fillId="0" borderId="16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 shrinkToFit="1"/>
    </xf>
    <xf numFmtId="0" fontId="11" fillId="0" borderId="16" xfId="0" applyFont="1" applyFill="1" applyBorder="1" applyAlignment="1">
      <alignment horizontal="center" vertical="center" wrapText="1" shrinkToFit="1"/>
    </xf>
    <xf numFmtId="0" fontId="13" fillId="0" borderId="13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 shrinkToFit="1"/>
    </xf>
    <xf numFmtId="0" fontId="11" fillId="0" borderId="16" xfId="0" applyNumberFormat="1" applyFont="1" applyFill="1" applyBorder="1" applyAlignment="1">
      <alignment horizontal="center" vertical="center" wrapText="1" shrinkToFit="1"/>
    </xf>
    <xf numFmtId="0" fontId="11" fillId="0" borderId="14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 wrapText="1"/>
    </xf>
    <xf numFmtId="177" fontId="4" fillId="0" borderId="17" xfId="0" applyNumberFormat="1" applyFont="1" applyFill="1" applyBorder="1" applyAlignment="1">
      <alignment horizontal="center" vertical="center" wrapText="1"/>
    </xf>
    <xf numFmtId="177" fontId="4" fillId="0" borderId="16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5" fillId="0" borderId="30" xfId="0" applyFont="1" applyFill="1" applyBorder="1" applyAlignment="1">
      <alignment horizontal="center" vertical="center" wrapText="1" shrinkToFit="1"/>
    </xf>
    <xf numFmtId="0" fontId="5" fillId="0" borderId="31" xfId="0" applyFont="1" applyFill="1" applyBorder="1" applyAlignment="1">
      <alignment horizontal="center" vertical="center" wrapText="1" shrinkToFit="1"/>
    </xf>
    <xf numFmtId="0" fontId="5" fillId="0" borderId="32" xfId="0" applyFont="1" applyFill="1" applyBorder="1" applyAlignment="1">
      <alignment horizontal="center" vertical="center" wrapText="1" shrinkToFit="1"/>
    </xf>
    <xf numFmtId="0" fontId="5" fillId="0" borderId="33" xfId="0" applyFont="1" applyFill="1" applyBorder="1" applyAlignment="1">
      <alignment horizontal="center" vertical="center" wrapText="1" shrinkToFit="1"/>
    </xf>
    <xf numFmtId="0" fontId="11" fillId="0" borderId="16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34" xfId="0" applyFont="1" applyFill="1" applyBorder="1" applyAlignment="1">
      <alignment horizontal="center" vertical="center" wrapText="1" shrinkToFit="1"/>
    </xf>
    <xf numFmtId="0" fontId="5" fillId="0" borderId="35" xfId="0" applyFont="1" applyFill="1" applyBorder="1" applyAlignment="1">
      <alignment horizontal="center" vertical="center" wrapText="1" shrinkToFit="1"/>
    </xf>
    <xf numFmtId="0" fontId="5" fillId="0" borderId="36" xfId="0" applyFont="1" applyFill="1" applyBorder="1" applyAlignment="1">
      <alignment horizontal="center" vertical="center" wrapText="1" shrinkToFit="1"/>
    </xf>
    <xf numFmtId="3" fontId="11" fillId="0" borderId="14" xfId="0" applyNumberFormat="1" applyFont="1" applyFill="1" applyBorder="1" applyAlignment="1">
      <alignment horizontal="center" vertical="center" wrapText="1" shrinkToFit="1"/>
    </xf>
    <xf numFmtId="3" fontId="11" fillId="0" borderId="16" xfId="0" applyNumberFormat="1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NumberFormat="1" applyFont="1" applyFill="1" applyBorder="1" applyAlignment="1">
      <alignment horizontal="left" vertical="center" wrapText="1" shrinkToFit="1"/>
    </xf>
    <xf numFmtId="0" fontId="5" fillId="0" borderId="17" xfId="0" applyNumberFormat="1" applyFont="1" applyFill="1" applyBorder="1" applyAlignment="1">
      <alignment horizontal="left" vertical="center" wrapText="1" shrinkToFit="1"/>
    </xf>
    <xf numFmtId="0" fontId="5" fillId="0" borderId="16" xfId="0" applyNumberFormat="1" applyFont="1" applyFill="1" applyBorder="1" applyAlignment="1">
      <alignment horizontal="left" vertical="center" wrapText="1" shrinkToFit="1"/>
    </xf>
    <xf numFmtId="0" fontId="5" fillId="0" borderId="14" xfId="0" applyNumberFormat="1" applyFont="1" applyFill="1" applyBorder="1" applyAlignment="1">
      <alignment horizontal="center" vertical="center" wrapText="1" shrinkToFit="1"/>
    </xf>
    <xf numFmtId="0" fontId="5" fillId="0" borderId="17" xfId="0" applyNumberFormat="1" applyFont="1" applyFill="1" applyBorder="1" applyAlignment="1">
      <alignment horizontal="center" vertical="center" wrapText="1" shrinkToFit="1"/>
    </xf>
    <xf numFmtId="0" fontId="5" fillId="0" borderId="16" xfId="0" applyNumberFormat="1" applyFont="1" applyFill="1" applyBorder="1" applyAlignment="1">
      <alignment horizontal="center" vertical="center" wrapText="1" shrinkToFit="1"/>
    </xf>
    <xf numFmtId="3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14" xfId="0" applyNumberFormat="1" applyFont="1" applyFill="1" applyBorder="1" applyAlignment="1">
      <alignment horizontal="left" vertical="center" wrapText="1" shrinkToFit="1"/>
    </xf>
    <xf numFmtId="0" fontId="4" fillId="0" borderId="17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169" fontId="5" fillId="0" borderId="13" xfId="0" applyNumberFormat="1" applyFont="1" applyFill="1" applyBorder="1" applyAlignment="1">
      <alignment vertical="center"/>
    </xf>
  </cellXfs>
  <cellStyles count="354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1" xfId="259"/>
    <cellStyle name="Обычный 3 12" xfId="260"/>
    <cellStyle name="Обычный 3 13" xfId="261"/>
    <cellStyle name="Обычный 3 14" xfId="262"/>
    <cellStyle name="Обычный 3 2" xfId="263"/>
    <cellStyle name="Обычный 3 3" xfId="264"/>
    <cellStyle name="Обычный 3 4" xfId="265"/>
    <cellStyle name="Обычный 3 5" xfId="266"/>
    <cellStyle name="Обычный 3 6" xfId="267"/>
    <cellStyle name="Обычный 3 7" xfId="268"/>
    <cellStyle name="Обычный 3 8" xfId="269"/>
    <cellStyle name="Обычный 3 9" xfId="270"/>
    <cellStyle name="Обычный 3_Дефицит_7 млрд_0608_бс" xfId="271"/>
    <cellStyle name="Обычный 4" xfId="272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" xfId="291" builtinId="5"/>
    <cellStyle name="Процентный 2" xfId="292"/>
    <cellStyle name="Процентный 2 10" xfId="293"/>
    <cellStyle name="Процентный 2 11" xfId="294"/>
    <cellStyle name="Процентный 2 12" xfId="295"/>
    <cellStyle name="Процентный 2 13" xfId="296"/>
    <cellStyle name="Процентный 2 14" xfId="297"/>
    <cellStyle name="Процентный 2 15" xfId="298"/>
    <cellStyle name="Процентный 2 16" xfId="299"/>
    <cellStyle name="Процентный 2 2" xfId="300"/>
    <cellStyle name="Процентный 2 3" xfId="301"/>
    <cellStyle name="Процентный 2 4" xfId="302"/>
    <cellStyle name="Процентный 2 5" xfId="303"/>
    <cellStyle name="Процентный 2 6" xfId="304"/>
    <cellStyle name="Процентный 2 7" xfId="305"/>
    <cellStyle name="Процентный 2 8" xfId="306"/>
    <cellStyle name="Процентный 2 9" xfId="307"/>
    <cellStyle name="Процентный 3" xfId="308"/>
    <cellStyle name="Процентный 4" xfId="309"/>
    <cellStyle name="Процентный 4 2" xfId="310"/>
    <cellStyle name="Связанная ячейка 2" xfId="311"/>
    <cellStyle name="Связанная ячейка 3" xfId="312"/>
    <cellStyle name="Стиль 1" xfId="313"/>
    <cellStyle name="Стиль 1 2" xfId="314"/>
    <cellStyle name="Стиль 1 3" xfId="315"/>
    <cellStyle name="Стиль 1 4" xfId="316"/>
    <cellStyle name="Стиль 1 5" xfId="317"/>
    <cellStyle name="Стиль 1 6" xfId="318"/>
    <cellStyle name="Стиль 1 7" xfId="319"/>
    <cellStyle name="Текст предупреждения 2" xfId="320"/>
    <cellStyle name="Текст предупреждения 3" xfId="321"/>
    <cellStyle name="Тысячи [0]_1.62" xfId="322"/>
    <cellStyle name="Тысячи_1.62" xfId="323"/>
    <cellStyle name="Финансовый 2" xfId="324"/>
    <cellStyle name="Финансовый 2 10" xfId="325"/>
    <cellStyle name="Финансовый 2 11" xfId="326"/>
    <cellStyle name="Финансовый 2 12" xfId="327"/>
    <cellStyle name="Финансовый 2 13" xfId="328"/>
    <cellStyle name="Финансовый 2 14" xfId="329"/>
    <cellStyle name="Финансовый 2 15" xfId="330"/>
    <cellStyle name="Финансовый 2 16" xfId="331"/>
    <cellStyle name="Финансовый 2 17" xfId="332"/>
    <cellStyle name="Финансовый 2 2" xfId="333"/>
    <cellStyle name="Финансовый 2 3" xfId="334"/>
    <cellStyle name="Финансовый 2 4" xfId="335"/>
    <cellStyle name="Финансовый 2 5" xfId="336"/>
    <cellStyle name="Финансовый 2 6" xfId="337"/>
    <cellStyle name="Финансовый 2 7" xfId="338"/>
    <cellStyle name="Финансовый 2 8" xfId="339"/>
    <cellStyle name="Финансовый 2 9" xfId="340"/>
    <cellStyle name="Финансовый 3" xfId="341"/>
    <cellStyle name="Финансовый 3 2" xfId="342"/>
    <cellStyle name="Финансовый 4" xfId="343"/>
    <cellStyle name="Финансовый 4 2" xfId="344"/>
    <cellStyle name="Финансовый 4 3" xfId="345"/>
    <cellStyle name="Финансовый 5" xfId="346"/>
    <cellStyle name="Финансовый 6" xfId="347"/>
    <cellStyle name="Финансовый 7" xfId="348"/>
    <cellStyle name="Хороший 2" xfId="349"/>
    <cellStyle name="Хороший 3" xfId="350"/>
    <cellStyle name="числовой" xfId="351"/>
    <cellStyle name="Ю" xfId="352"/>
    <cellStyle name="Ю-FreeSet_10" xfId="353"/>
  </cellStyles>
  <dxfs count="0"/>
  <tableStyles count="0" defaultTableStyle="TableStyleMedium2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39" Type="http://schemas.openxmlformats.org/officeDocument/2006/relationships/externalLink" Target="externalLinks/externalLink31.xml"/><Relationship Id="rId21" Type="http://schemas.openxmlformats.org/officeDocument/2006/relationships/externalLink" Target="externalLinks/externalLink13.xml"/><Relationship Id="rId34" Type="http://schemas.openxmlformats.org/officeDocument/2006/relationships/externalLink" Target="externalLinks/externalLink26.xml"/><Relationship Id="rId42" Type="http://schemas.openxmlformats.org/officeDocument/2006/relationships/externalLink" Target="externalLinks/externalLink34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externalLink" Target="externalLinks/externalLink29.xml"/><Relationship Id="rId40" Type="http://schemas.openxmlformats.org/officeDocument/2006/relationships/externalLink" Target="externalLinks/externalLink32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externalLink" Target="externalLinks/externalLink28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externalLink" Target="externalLinks/externalLink27.xml"/><Relationship Id="rId43" Type="http://schemas.openxmlformats.org/officeDocument/2006/relationships/externalLink" Target="externalLinks/externalLink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38" Type="http://schemas.openxmlformats.org/officeDocument/2006/relationships/externalLink" Target="externalLinks/externalLink30.xml"/><Relationship Id="rId46" Type="http://schemas.openxmlformats.org/officeDocument/2006/relationships/sharedStrings" Target="sharedStrings.xml"/><Relationship Id="rId20" Type="http://schemas.openxmlformats.org/officeDocument/2006/relationships/externalLink" Target="externalLinks/externalLink12.xml"/><Relationship Id="rId41" Type="http://schemas.openxmlformats.org/officeDocument/2006/relationships/externalLink" Target="externalLinks/externalLink3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  <sheetName val="Ener 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13"/>
  <sheetViews>
    <sheetView topLeftCell="A168" zoomScaleNormal="100" zoomScaleSheetLayoutView="65" workbookViewId="0">
      <selection activeCell="E193" sqref="E193"/>
    </sheetView>
  </sheetViews>
  <sheetFormatPr defaultRowHeight="18.75"/>
  <cols>
    <col min="1" max="1" width="86.140625" style="3" customWidth="1"/>
    <col min="2" max="2" width="17.140625" style="24" customWidth="1"/>
    <col min="3" max="3" width="30.7109375" style="138" customWidth="1"/>
    <col min="4" max="4" width="25.85546875" style="138" customWidth="1"/>
    <col min="5" max="5" width="24.85546875" style="138" customWidth="1"/>
    <col min="6" max="6" width="24.7109375" style="138" customWidth="1"/>
    <col min="7" max="7" width="16" style="138" customWidth="1"/>
    <col min="8" max="8" width="30.42578125" style="24" customWidth="1"/>
    <col min="9" max="9" width="10" style="3" customWidth="1"/>
    <col min="10" max="10" width="9.5703125" style="3" customWidth="1"/>
    <col min="11" max="16384" width="9.140625" style="3"/>
  </cols>
  <sheetData>
    <row r="1" spans="1:12" ht="18.75" customHeight="1">
      <c r="B1" s="21"/>
      <c r="F1" s="375" t="s">
        <v>480</v>
      </c>
      <c r="G1" s="375"/>
      <c r="H1" s="375"/>
      <c r="I1" s="92"/>
      <c r="J1" s="92"/>
      <c r="K1" s="92"/>
      <c r="L1" s="92"/>
    </row>
    <row r="2" spans="1:12" ht="18.75" customHeight="1">
      <c r="A2" s="66"/>
      <c r="F2" s="375" t="s">
        <v>481</v>
      </c>
      <c r="G2" s="375"/>
      <c r="H2" s="375"/>
      <c r="I2" s="92"/>
      <c r="J2" s="92"/>
      <c r="K2" s="92"/>
      <c r="L2" s="92"/>
    </row>
    <row r="3" spans="1:12" ht="18.75" customHeight="1">
      <c r="A3" s="24"/>
      <c r="F3" s="375" t="s">
        <v>482</v>
      </c>
      <c r="G3" s="375"/>
      <c r="H3" s="375"/>
      <c r="I3" s="92"/>
      <c r="J3" s="92"/>
      <c r="K3" s="92"/>
      <c r="L3" s="92"/>
    </row>
    <row r="4" spans="1:12" ht="18.75" customHeight="1">
      <c r="A4" s="24"/>
      <c r="F4" s="375" t="s">
        <v>484</v>
      </c>
      <c r="G4" s="375"/>
      <c r="H4" s="375"/>
      <c r="I4" s="92"/>
      <c r="J4" s="92"/>
      <c r="K4" s="92"/>
      <c r="L4" s="92"/>
    </row>
    <row r="5" spans="1:12" ht="18.75" customHeight="1">
      <c r="A5" s="24"/>
      <c r="F5" s="378" t="s">
        <v>485</v>
      </c>
      <c r="G5" s="378"/>
      <c r="H5" s="378"/>
      <c r="I5" s="92"/>
      <c r="J5" s="92"/>
      <c r="K5" s="92"/>
      <c r="L5" s="92"/>
    </row>
    <row r="6" spans="1:12" ht="18.75" customHeight="1">
      <c r="A6" s="24"/>
      <c r="H6" s="65"/>
      <c r="I6" s="92"/>
      <c r="J6" s="92"/>
      <c r="K6" s="92"/>
      <c r="L6" s="92"/>
    </row>
    <row r="7" spans="1:12" ht="75.75" customHeight="1">
      <c r="A7" s="64"/>
      <c r="B7" s="376"/>
      <c r="C7" s="376"/>
      <c r="D7" s="376"/>
      <c r="E7" s="376"/>
      <c r="F7" s="383" t="s">
        <v>387</v>
      </c>
      <c r="G7" s="384"/>
      <c r="H7" s="209" t="s">
        <v>388</v>
      </c>
    </row>
    <row r="8" spans="1:12" ht="20.100000000000001" customHeight="1">
      <c r="A8" s="12" t="s">
        <v>12</v>
      </c>
      <c r="B8" s="376" t="s">
        <v>338</v>
      </c>
      <c r="C8" s="376"/>
      <c r="D8" s="376"/>
      <c r="E8" s="377"/>
      <c r="F8" s="139" t="s">
        <v>90</v>
      </c>
      <c r="G8" s="171">
        <v>32724676</v>
      </c>
      <c r="H8" s="232" t="s">
        <v>390</v>
      </c>
    </row>
    <row r="9" spans="1:12" ht="20.100000000000001" customHeight="1">
      <c r="A9" s="233" t="s">
        <v>13</v>
      </c>
      <c r="B9" s="376" t="s">
        <v>322</v>
      </c>
      <c r="C9" s="376"/>
      <c r="D9" s="376"/>
      <c r="E9" s="376"/>
      <c r="F9" s="139" t="s">
        <v>89</v>
      </c>
      <c r="G9" s="35">
        <v>150</v>
      </c>
      <c r="H9" s="232" t="s">
        <v>390</v>
      </c>
    </row>
    <row r="10" spans="1:12" ht="20.100000000000001" customHeight="1">
      <c r="A10" s="12" t="s">
        <v>345</v>
      </c>
      <c r="B10" s="376" t="s">
        <v>339</v>
      </c>
      <c r="C10" s="376"/>
      <c r="D10" s="376"/>
      <c r="E10" s="376"/>
      <c r="F10" s="139" t="s">
        <v>8</v>
      </c>
      <c r="G10" s="35">
        <v>1009</v>
      </c>
      <c r="H10" s="232" t="s">
        <v>390</v>
      </c>
    </row>
    <row r="11" spans="1:12" ht="20.100000000000001" customHeight="1">
      <c r="A11" s="12" t="s">
        <v>14</v>
      </c>
      <c r="B11" s="390" t="s">
        <v>341</v>
      </c>
      <c r="C11" s="390"/>
      <c r="D11" s="390"/>
      <c r="E11" s="390"/>
      <c r="F11" s="234" t="s">
        <v>9</v>
      </c>
      <c r="G11" s="235" t="s">
        <v>343</v>
      </c>
      <c r="H11" s="236" t="s">
        <v>390</v>
      </c>
    </row>
    <row r="12" spans="1:12" ht="20.100000000000001" customHeight="1">
      <c r="A12" s="208" t="s">
        <v>389</v>
      </c>
      <c r="B12" s="385" t="s">
        <v>340</v>
      </c>
      <c r="C12" s="376"/>
      <c r="D12" s="376"/>
      <c r="E12" s="376"/>
      <c r="F12" s="376"/>
      <c r="G12" s="376"/>
      <c r="H12" s="377"/>
    </row>
    <row r="13" spans="1:12" ht="20.100000000000001" customHeight="1">
      <c r="A13" s="208" t="s">
        <v>294</v>
      </c>
      <c r="B13" s="385" t="s">
        <v>323</v>
      </c>
      <c r="C13" s="376"/>
      <c r="D13" s="376"/>
      <c r="E13" s="376"/>
      <c r="F13" s="376"/>
      <c r="G13" s="376"/>
      <c r="H13" s="377"/>
    </row>
    <row r="14" spans="1:12" s="210" customFormat="1" ht="20.100000000000001" customHeight="1">
      <c r="A14" s="279" t="s">
        <v>384</v>
      </c>
      <c r="B14" s="386">
        <v>1</v>
      </c>
      <c r="C14" s="387"/>
      <c r="D14" s="387"/>
      <c r="E14" s="387"/>
      <c r="F14" s="387"/>
      <c r="G14" s="387"/>
      <c r="H14" s="388"/>
    </row>
    <row r="15" spans="1:12" ht="20.100000000000001" customHeight="1">
      <c r="A15" s="208" t="s">
        <v>76</v>
      </c>
      <c r="B15" s="385">
        <v>34</v>
      </c>
      <c r="C15" s="376"/>
      <c r="D15" s="376"/>
      <c r="E15" s="376"/>
      <c r="F15" s="376"/>
      <c r="G15" s="376"/>
      <c r="H15" s="377"/>
    </row>
    <row r="16" spans="1:12" ht="20.100000000000001" customHeight="1">
      <c r="A16" s="64" t="s">
        <v>10</v>
      </c>
      <c r="B16" s="389" t="s">
        <v>342</v>
      </c>
      <c r="C16" s="379"/>
      <c r="D16" s="379"/>
      <c r="E16" s="379"/>
      <c r="F16" s="379"/>
      <c r="G16" s="379"/>
      <c r="H16" s="380"/>
    </row>
    <row r="17" spans="1:8" ht="27" customHeight="1">
      <c r="A17" s="12" t="s">
        <v>11</v>
      </c>
      <c r="B17" s="379"/>
      <c r="C17" s="379"/>
      <c r="D17" s="379"/>
      <c r="E17" s="379"/>
      <c r="F17" s="379" t="s">
        <v>108</v>
      </c>
      <c r="G17" s="380"/>
      <c r="H17" s="237"/>
    </row>
    <row r="18" spans="1:8" ht="20.100000000000001" customHeight="1">
      <c r="A18" s="233" t="s">
        <v>385</v>
      </c>
      <c r="B18" s="376" t="s">
        <v>386</v>
      </c>
      <c r="C18" s="376"/>
      <c r="D18" s="376"/>
      <c r="E18" s="376"/>
      <c r="F18" s="381" t="s">
        <v>109</v>
      </c>
      <c r="G18" s="382"/>
      <c r="H18" s="12"/>
    </row>
    <row r="19" spans="1:8" ht="19.5" customHeight="1">
      <c r="A19" s="65"/>
      <c r="B19" s="3"/>
      <c r="H19" s="3"/>
    </row>
    <row r="20" spans="1:8" ht="19.5" customHeight="1">
      <c r="A20" s="369" t="s">
        <v>130</v>
      </c>
      <c r="B20" s="369"/>
      <c r="C20" s="369"/>
      <c r="D20" s="369"/>
      <c r="E20" s="369"/>
      <c r="F20" s="369"/>
      <c r="G20" s="369"/>
      <c r="H20" s="369"/>
    </row>
    <row r="21" spans="1:8">
      <c r="A21" s="369" t="s">
        <v>391</v>
      </c>
      <c r="B21" s="369"/>
      <c r="C21" s="369"/>
      <c r="D21" s="369"/>
      <c r="E21" s="369"/>
      <c r="F21" s="369"/>
      <c r="G21" s="369"/>
      <c r="H21" s="369"/>
    </row>
    <row r="22" spans="1:8">
      <c r="A22" s="369" t="s">
        <v>483</v>
      </c>
      <c r="B22" s="369"/>
      <c r="C22" s="369"/>
      <c r="D22" s="369"/>
      <c r="E22" s="369"/>
      <c r="F22" s="369"/>
      <c r="G22" s="369"/>
      <c r="H22" s="369"/>
    </row>
    <row r="23" spans="1:8">
      <c r="A23" s="359" t="s">
        <v>131</v>
      </c>
      <c r="B23" s="359"/>
      <c r="C23" s="359"/>
      <c r="D23" s="359"/>
      <c r="E23" s="359"/>
      <c r="F23" s="359"/>
      <c r="G23" s="359"/>
      <c r="H23" s="359"/>
    </row>
    <row r="24" spans="1:8" ht="9" customHeight="1">
      <c r="A24" s="13"/>
      <c r="B24" s="13"/>
      <c r="C24" s="140"/>
      <c r="D24" s="140"/>
      <c r="E24" s="140"/>
      <c r="F24" s="140"/>
      <c r="G24" s="140"/>
      <c r="H24" s="13"/>
    </row>
    <row r="25" spans="1:8" ht="16.5" customHeight="1">
      <c r="A25" s="369" t="s">
        <v>115</v>
      </c>
      <c r="B25" s="369"/>
      <c r="C25" s="369"/>
      <c r="D25" s="369"/>
      <c r="E25" s="369"/>
      <c r="F25" s="369"/>
      <c r="G25" s="369"/>
      <c r="H25" s="369"/>
    </row>
    <row r="26" spans="1:8" ht="43.5" customHeight="1">
      <c r="A26" s="370" t="s">
        <v>153</v>
      </c>
      <c r="B26" s="372" t="s">
        <v>15</v>
      </c>
      <c r="C26" s="373" t="s">
        <v>128</v>
      </c>
      <c r="D26" s="374"/>
      <c r="E26" s="371" t="s">
        <v>291</v>
      </c>
      <c r="F26" s="371"/>
      <c r="G26" s="371"/>
      <c r="H26" s="371"/>
    </row>
    <row r="27" spans="1:8" ht="44.25" customHeight="1">
      <c r="A27" s="370"/>
      <c r="B27" s="372"/>
      <c r="C27" s="341" t="s">
        <v>458</v>
      </c>
      <c r="D27" s="341" t="s">
        <v>459</v>
      </c>
      <c r="E27" s="285" t="s">
        <v>460</v>
      </c>
      <c r="F27" s="285" t="s">
        <v>137</v>
      </c>
      <c r="G27" s="172" t="s">
        <v>148</v>
      </c>
      <c r="H27" s="62" t="s">
        <v>149</v>
      </c>
    </row>
    <row r="28" spans="1:8" ht="19.5" thickBot="1">
      <c r="A28" s="6">
        <v>1</v>
      </c>
      <c r="B28" s="7">
        <v>2</v>
      </c>
      <c r="C28" s="139">
        <v>3</v>
      </c>
      <c r="D28" s="141">
        <v>4</v>
      </c>
      <c r="E28" s="139">
        <v>5</v>
      </c>
      <c r="F28" s="141">
        <v>6</v>
      </c>
      <c r="G28" s="139">
        <v>7</v>
      </c>
      <c r="H28" s="7">
        <v>8</v>
      </c>
    </row>
    <row r="29" spans="1:8" s="5" customFormat="1" ht="19.5" thickBot="1">
      <c r="A29" s="345" t="s">
        <v>393</v>
      </c>
      <c r="B29" s="346"/>
      <c r="C29" s="346"/>
      <c r="D29" s="346"/>
      <c r="E29" s="346"/>
      <c r="F29" s="346"/>
      <c r="G29" s="346"/>
      <c r="H29" s="347"/>
    </row>
    <row r="30" spans="1:8" s="5" customFormat="1" ht="20.100000000000001" customHeight="1">
      <c r="A30" s="238" t="s">
        <v>116</v>
      </c>
      <c r="B30" s="239">
        <v>1000</v>
      </c>
      <c r="C30" s="142">
        <f>'I. Фін результат'!C8</f>
        <v>33242</v>
      </c>
      <c r="D30" s="142">
        <f>'I. Фін результат'!D8</f>
        <v>37428</v>
      </c>
      <c r="E30" s="142">
        <f>'I. Фін результат'!E8</f>
        <v>42288</v>
      </c>
      <c r="F30" s="142">
        <f>'I. Фін результат'!F8</f>
        <v>37428</v>
      </c>
      <c r="G30" s="142">
        <f>F30-E30</f>
        <v>-4860</v>
      </c>
      <c r="H30" s="125">
        <f>(F30/E30)*100</f>
        <v>88.507377979568673</v>
      </c>
    </row>
    <row r="31" spans="1:8" s="5" customFormat="1" ht="20.100000000000001" customHeight="1">
      <c r="A31" s="70" t="s">
        <v>104</v>
      </c>
      <c r="B31" s="7">
        <v>1010</v>
      </c>
      <c r="C31" s="142">
        <f>'I. Фін результат'!C17</f>
        <v>-33709</v>
      </c>
      <c r="D31" s="142">
        <f>'I. Фін результат'!D17</f>
        <v>-38580</v>
      </c>
      <c r="E31" s="142">
        <f>'I. Фін результат'!E17</f>
        <v>-39362</v>
      </c>
      <c r="F31" s="142">
        <f>'I. Фін результат'!F17</f>
        <v>-38580</v>
      </c>
      <c r="G31" s="143">
        <f>F31-E31</f>
        <v>782</v>
      </c>
      <c r="H31" s="125">
        <f t="shared" ref="H31:H76" si="0">(F31/E31)*100</f>
        <v>98.013312331690457</v>
      </c>
    </row>
    <row r="32" spans="1:8" s="5" customFormat="1" ht="20.100000000000001" customHeight="1">
      <c r="A32" s="71" t="s">
        <v>144</v>
      </c>
      <c r="B32" s="240">
        <v>1020</v>
      </c>
      <c r="C32" s="144">
        <f>SUM(C30:C31)</f>
        <v>-467</v>
      </c>
      <c r="D32" s="144">
        <f>SUM(D30:D31)</f>
        <v>-1152</v>
      </c>
      <c r="E32" s="144">
        <f>SUM(E30:E31)</f>
        <v>2926</v>
      </c>
      <c r="F32" s="144">
        <f>SUM(F30:F31)</f>
        <v>-1152</v>
      </c>
      <c r="G32" s="145">
        <f t="shared" ref="G32:G76" si="1">F32-E32</f>
        <v>-4078</v>
      </c>
      <c r="H32" s="126">
        <f t="shared" si="0"/>
        <v>-39.371155160628845</v>
      </c>
    </row>
    <row r="33" spans="1:8" s="5" customFormat="1" ht="20.100000000000001" hidden="1" customHeight="1">
      <c r="A33" s="70" t="s">
        <v>124</v>
      </c>
      <c r="B33" s="11">
        <v>1030</v>
      </c>
      <c r="C33" s="142">
        <f>'I. Фін результат'!C29</f>
        <v>-1797</v>
      </c>
      <c r="D33" s="142">
        <f>'I. Фін результат'!D29</f>
        <v>-2181</v>
      </c>
      <c r="E33" s="142">
        <f>'I. Фін результат'!E29</f>
        <v>-1794</v>
      </c>
      <c r="F33" s="142">
        <f>'I. Фін результат'!F29</f>
        <v>-2181</v>
      </c>
      <c r="G33" s="143">
        <f t="shared" si="1"/>
        <v>-387</v>
      </c>
      <c r="H33" s="125">
        <f t="shared" si="0"/>
        <v>121.57190635451505</v>
      </c>
    </row>
    <row r="34" spans="1:8" s="5" customFormat="1" ht="20.100000000000001" hidden="1" customHeight="1">
      <c r="A34" s="8" t="s">
        <v>77</v>
      </c>
      <c r="B34" s="11">
        <v>1031</v>
      </c>
      <c r="C34" s="142" t="str">
        <f>'I. Фін результат'!C30</f>
        <v>-</v>
      </c>
      <c r="D34" s="142"/>
      <c r="E34" s="142" t="str">
        <f>'I. Фін результат'!E30</f>
        <v>-</v>
      </c>
      <c r="F34" s="142" t="str">
        <f>'I. Фін результат'!F30</f>
        <v>-</v>
      </c>
      <c r="G34" s="143" t="e">
        <f t="shared" si="1"/>
        <v>#VALUE!</v>
      </c>
      <c r="H34" s="125" t="e">
        <f t="shared" si="0"/>
        <v>#VALUE!</v>
      </c>
    </row>
    <row r="35" spans="1:8" s="5" customFormat="1" ht="20.100000000000001" hidden="1" customHeight="1">
      <c r="A35" s="8" t="s">
        <v>118</v>
      </c>
      <c r="B35" s="11">
        <v>1032</v>
      </c>
      <c r="C35" s="142">
        <f>'I. Фін результат'!C31</f>
        <v>0</v>
      </c>
      <c r="D35" s="142">
        <v>0</v>
      </c>
      <c r="E35" s="142">
        <f>'I. Фін результат'!E31</f>
        <v>0</v>
      </c>
      <c r="F35" s="142" t="str">
        <f>'I. Фін результат'!F31</f>
        <v>-</v>
      </c>
      <c r="G35" s="143" t="e">
        <f t="shared" si="1"/>
        <v>#VALUE!</v>
      </c>
      <c r="H35" s="125" t="e">
        <f t="shared" si="0"/>
        <v>#VALUE!</v>
      </c>
    </row>
    <row r="36" spans="1:8" s="5" customFormat="1" ht="20.100000000000001" hidden="1" customHeight="1">
      <c r="A36" s="8" t="s">
        <v>49</v>
      </c>
      <c r="B36" s="11">
        <v>1033</v>
      </c>
      <c r="C36" s="142">
        <f>'I. Фін результат'!C32</f>
        <v>0</v>
      </c>
      <c r="D36" s="142">
        <v>0</v>
      </c>
      <c r="E36" s="142">
        <f>'I. Фін результат'!E32</f>
        <v>0</v>
      </c>
      <c r="F36" s="142" t="str">
        <f>'I. Фін результат'!F32</f>
        <v>-</v>
      </c>
      <c r="G36" s="143" t="e">
        <f t="shared" si="1"/>
        <v>#VALUE!</v>
      </c>
      <c r="H36" s="125" t="e">
        <f t="shared" si="0"/>
        <v>#VALUE!</v>
      </c>
    </row>
    <row r="37" spans="1:8" s="5" customFormat="1" ht="20.100000000000001" hidden="1" customHeight="1">
      <c r="A37" s="8" t="s">
        <v>17</v>
      </c>
      <c r="B37" s="11">
        <v>1034</v>
      </c>
      <c r="C37" s="142">
        <f>'I. Фін результат'!C33</f>
        <v>0</v>
      </c>
      <c r="D37" s="142">
        <v>0</v>
      </c>
      <c r="E37" s="142">
        <f>'I. Фін результат'!E33</f>
        <v>0</v>
      </c>
      <c r="F37" s="142" t="str">
        <f>'I. Фін результат'!F33</f>
        <v>-</v>
      </c>
      <c r="G37" s="143" t="e">
        <f>F37-E37</f>
        <v>#VALUE!</v>
      </c>
      <c r="H37" s="125" t="e">
        <f>(F37/E37)*100</f>
        <v>#VALUE!</v>
      </c>
    </row>
    <row r="38" spans="1:8" s="5" customFormat="1" ht="20.100000000000001" hidden="1" customHeight="1">
      <c r="A38" s="8" t="s">
        <v>18</v>
      </c>
      <c r="B38" s="11">
        <v>1035</v>
      </c>
      <c r="C38" s="142">
        <f>'I. Фін результат'!C34</f>
        <v>0</v>
      </c>
      <c r="D38" s="142">
        <v>0</v>
      </c>
      <c r="E38" s="142">
        <f>'I. Фін результат'!E34</f>
        <v>0</v>
      </c>
      <c r="F38" s="142" t="str">
        <f>'I. Фін результат'!F34</f>
        <v>-</v>
      </c>
      <c r="G38" s="143" t="e">
        <f t="shared" si="1"/>
        <v>#VALUE!</v>
      </c>
      <c r="H38" s="125" t="e">
        <f t="shared" si="0"/>
        <v>#VALUE!</v>
      </c>
    </row>
    <row r="39" spans="1:8" s="5" customFormat="1" ht="20.100000000000001" hidden="1" customHeight="1">
      <c r="A39" s="70" t="s">
        <v>94</v>
      </c>
      <c r="B39" s="240">
        <v>1060</v>
      </c>
      <c r="C39" s="142">
        <f>'I. Фін результат'!C54</f>
        <v>-398</v>
      </c>
      <c r="D39" s="142">
        <f>'I. Фін результат'!D54</f>
        <v>0</v>
      </c>
      <c r="E39" s="142">
        <f>'I. Фін результат'!E54</f>
        <v>-430</v>
      </c>
      <c r="F39" s="142">
        <f>'I. Фін результат'!F54</f>
        <v>0</v>
      </c>
      <c r="G39" s="143">
        <f t="shared" si="1"/>
        <v>430</v>
      </c>
      <c r="H39" s="125">
        <f t="shared" si="0"/>
        <v>0</v>
      </c>
    </row>
    <row r="40" spans="1:8" s="5" customFormat="1" ht="20.100000000000001" hidden="1" customHeight="1">
      <c r="A40" s="8" t="s">
        <v>177</v>
      </c>
      <c r="B40" s="11">
        <v>1070</v>
      </c>
      <c r="C40" s="142">
        <f>'I. Фін результат'!C62</f>
        <v>137</v>
      </c>
      <c r="D40" s="142">
        <f>'I. Фін результат'!D62</f>
        <v>183</v>
      </c>
      <c r="E40" s="142">
        <f>'I. Фін результат'!E62</f>
        <v>0</v>
      </c>
      <c r="F40" s="142">
        <f>'I. Фін результат'!F62</f>
        <v>183</v>
      </c>
      <c r="G40" s="143">
        <f t="shared" si="1"/>
        <v>183</v>
      </c>
      <c r="H40" s="125" t="e">
        <f t="shared" si="0"/>
        <v>#DIV/0!</v>
      </c>
    </row>
    <row r="41" spans="1:8" s="5" customFormat="1" ht="20.100000000000001" hidden="1" customHeight="1">
      <c r="A41" s="8" t="s">
        <v>121</v>
      </c>
      <c r="B41" s="11">
        <v>1071</v>
      </c>
      <c r="C41" s="142">
        <f>'I. Фін результат'!C63</f>
        <v>0</v>
      </c>
      <c r="D41" s="142">
        <f>'I. Фін результат'!D63</f>
        <v>0</v>
      </c>
      <c r="E41" s="142">
        <f>'I. Фін результат'!E63</f>
        <v>0</v>
      </c>
      <c r="F41" s="142">
        <f>'I. Фін результат'!F63</f>
        <v>0</v>
      </c>
      <c r="G41" s="143">
        <f t="shared" si="1"/>
        <v>0</v>
      </c>
      <c r="H41" s="125" t="e">
        <f t="shared" si="0"/>
        <v>#DIV/0!</v>
      </c>
    </row>
    <row r="42" spans="1:8" s="5" customFormat="1" ht="20.100000000000001" hidden="1" customHeight="1">
      <c r="A42" s="8" t="s">
        <v>178</v>
      </c>
      <c r="B42" s="11">
        <v>1072</v>
      </c>
      <c r="C42" s="142">
        <f>'I. Фін результат'!C64</f>
        <v>0</v>
      </c>
      <c r="D42" s="142">
        <f>'I. Фін результат'!D64</f>
        <v>0</v>
      </c>
      <c r="E42" s="142">
        <f>'I. Фін результат'!E64</f>
        <v>0</v>
      </c>
      <c r="F42" s="142">
        <f>'I. Фін результат'!F64</f>
        <v>0</v>
      </c>
      <c r="G42" s="143">
        <f t="shared" si="1"/>
        <v>0</v>
      </c>
      <c r="H42" s="125" t="e">
        <f t="shared" si="0"/>
        <v>#DIV/0!</v>
      </c>
    </row>
    <row r="43" spans="1:8" s="5" customFormat="1" ht="20.100000000000001" hidden="1" customHeight="1">
      <c r="A43" s="74" t="s">
        <v>179</v>
      </c>
      <c r="B43" s="11">
        <v>1080</v>
      </c>
      <c r="C43" s="142">
        <f>'I. Фін результат'!C67</f>
        <v>-134</v>
      </c>
      <c r="D43" s="142">
        <f>'I. Фін результат'!D67</f>
        <v>-138</v>
      </c>
      <c r="E43" s="142">
        <f>'I. Фін результат'!E67</f>
        <v>-168</v>
      </c>
      <c r="F43" s="142">
        <f>'I. Фін результат'!F67</f>
        <v>-138</v>
      </c>
      <c r="G43" s="143">
        <f t="shared" si="1"/>
        <v>30</v>
      </c>
      <c r="H43" s="125">
        <f t="shared" si="0"/>
        <v>82.142857142857139</v>
      </c>
    </row>
    <row r="44" spans="1:8" s="5" customFormat="1" ht="20.100000000000001" hidden="1" customHeight="1">
      <c r="A44" s="8" t="s">
        <v>121</v>
      </c>
      <c r="B44" s="11">
        <v>1081</v>
      </c>
      <c r="C44" s="142" t="str">
        <f>'I. Фін результат'!C68</f>
        <v>(    )</v>
      </c>
      <c r="D44" s="142">
        <f>'I. Фін результат'!D68</f>
        <v>0</v>
      </c>
      <c r="E44" s="142">
        <f>'I. Фін результат'!E68</f>
        <v>0</v>
      </c>
      <c r="F44" s="142">
        <f>'I. Фін результат'!F68</f>
        <v>0</v>
      </c>
      <c r="G44" s="143">
        <f t="shared" si="1"/>
        <v>0</v>
      </c>
      <c r="H44" s="125" t="e">
        <f t="shared" si="0"/>
        <v>#DIV/0!</v>
      </c>
    </row>
    <row r="45" spans="1:8" s="5" customFormat="1" ht="20.100000000000001" hidden="1" customHeight="1">
      <c r="A45" s="8" t="s">
        <v>180</v>
      </c>
      <c r="B45" s="11">
        <v>1082</v>
      </c>
      <c r="C45" s="142" t="str">
        <f>'I. Фін результат'!C69</f>
        <v>(    )</v>
      </c>
      <c r="D45" s="142">
        <v>0</v>
      </c>
      <c r="E45" s="142">
        <f>'I. Фін результат'!E69</f>
        <v>0</v>
      </c>
      <c r="F45" s="142">
        <f>'I. Фін результат'!F69</f>
        <v>0</v>
      </c>
      <c r="G45" s="143">
        <f t="shared" si="1"/>
        <v>0</v>
      </c>
      <c r="H45" s="125" t="e">
        <f t="shared" si="0"/>
        <v>#DIV/0!</v>
      </c>
    </row>
    <row r="46" spans="1:8" s="5" customFormat="1" ht="20.100000000000001" hidden="1" customHeight="1">
      <c r="A46" s="10" t="s">
        <v>4</v>
      </c>
      <c r="B46" s="240">
        <v>1100</v>
      </c>
      <c r="C46" s="144">
        <f>SUM(C32,C33,C39,C40,C43)</f>
        <v>-2659</v>
      </c>
      <c r="D46" s="144">
        <f>SUM(D32,D33,D39,D40,D43)</f>
        <v>-3288</v>
      </c>
      <c r="E46" s="144">
        <f>SUM(E32,E33,E39,E40,E43)</f>
        <v>534</v>
      </c>
      <c r="F46" s="144">
        <f>SUM(F32,F33,F39,F40,F43)</f>
        <v>-3288</v>
      </c>
      <c r="G46" s="145">
        <f t="shared" si="1"/>
        <v>-3822</v>
      </c>
      <c r="H46" s="126">
        <f t="shared" si="0"/>
        <v>-615.7303370786517</v>
      </c>
    </row>
    <row r="47" spans="1:8" s="5" customFormat="1" ht="19.5" customHeight="1">
      <c r="A47" s="72" t="s">
        <v>95</v>
      </c>
      <c r="B47" s="240">
        <v>1310</v>
      </c>
      <c r="C47" s="145">
        <f>'I. Фін результат'!C109</f>
        <v>-1565</v>
      </c>
      <c r="D47" s="145">
        <f>'I. Фін результат'!D109</f>
        <v>-1828</v>
      </c>
      <c r="E47" s="145">
        <f>'I. Фін результат'!E109</f>
        <v>1758</v>
      </c>
      <c r="F47" s="145">
        <f>'I. Фін результат'!F109</f>
        <v>-1828</v>
      </c>
      <c r="G47" s="145">
        <f t="shared" si="1"/>
        <v>-3586</v>
      </c>
      <c r="H47" s="126">
        <f t="shared" si="0"/>
        <v>-103.98179749715585</v>
      </c>
    </row>
    <row r="48" spans="1:8" s="5" customFormat="1" hidden="1">
      <c r="A48" s="72" t="s">
        <v>126</v>
      </c>
      <c r="B48" s="240">
        <v>5010</v>
      </c>
      <c r="C48" s="146">
        <f>(C47/C30)*100</f>
        <v>-4.7078996450273749</v>
      </c>
      <c r="D48" s="146">
        <f>(D47/D30)*100</f>
        <v>-4.8840440312065834</v>
      </c>
      <c r="E48" s="146">
        <f>(E47/E30)*100</f>
        <v>4.1572077185017031</v>
      </c>
      <c r="F48" s="146">
        <f>(F47/F30)*100</f>
        <v>-4.8840440312065834</v>
      </c>
      <c r="G48" s="145">
        <f t="shared" si="1"/>
        <v>-9.0412517497082874</v>
      </c>
      <c r="H48" s="126">
        <f t="shared" si="0"/>
        <v>-117.48376222506482</v>
      </c>
    </row>
    <row r="49" spans="1:8" s="5" customFormat="1" ht="20.100000000000001" hidden="1" customHeight="1">
      <c r="A49" s="8" t="s">
        <v>181</v>
      </c>
      <c r="B49" s="11">
        <v>1110</v>
      </c>
      <c r="C49" s="142">
        <f>'I. Фін результат'!C81</f>
        <v>0</v>
      </c>
      <c r="D49" s="142">
        <f>'I. Фін результат'!D81</f>
        <v>0</v>
      </c>
      <c r="E49" s="142">
        <f>'I. Фін результат'!E81</f>
        <v>0</v>
      </c>
      <c r="F49" s="142">
        <f>'I. Фін результат'!F81</f>
        <v>0</v>
      </c>
      <c r="G49" s="143">
        <f t="shared" si="1"/>
        <v>0</v>
      </c>
      <c r="H49" s="125" t="e">
        <f t="shared" si="0"/>
        <v>#DIV/0!</v>
      </c>
    </row>
    <row r="50" spans="1:8" s="5" customFormat="1" hidden="1">
      <c r="A50" s="8" t="s">
        <v>182</v>
      </c>
      <c r="B50" s="11">
        <v>1120</v>
      </c>
      <c r="C50" s="142" t="str">
        <f>'I. Фін результат'!C82</f>
        <v>(    )</v>
      </c>
      <c r="D50" s="142">
        <v>0</v>
      </c>
      <c r="E50" s="142">
        <f>'I. Фін результат'!E82</f>
        <v>0</v>
      </c>
      <c r="F50" s="142">
        <f>'I. Фін результат'!F82</f>
        <v>0</v>
      </c>
      <c r="G50" s="143">
        <f t="shared" si="1"/>
        <v>0</v>
      </c>
      <c r="H50" s="125" t="e">
        <f t="shared" si="0"/>
        <v>#DIV/0!</v>
      </c>
    </row>
    <row r="51" spans="1:8" s="5" customFormat="1" ht="20.100000000000001" hidden="1" customHeight="1">
      <c r="A51" s="8" t="s">
        <v>183</v>
      </c>
      <c r="B51" s="11">
        <v>1130</v>
      </c>
      <c r="C51" s="142">
        <f>'I. Фін результат'!C83</f>
        <v>2</v>
      </c>
      <c r="D51" s="142">
        <f>'I. Фін результат'!D83</f>
        <v>192</v>
      </c>
      <c r="E51" s="142">
        <f>'I. Фін результат'!E83</f>
        <v>0</v>
      </c>
      <c r="F51" s="142">
        <f>'I. Фін результат'!F83</f>
        <v>192</v>
      </c>
      <c r="G51" s="143">
        <f t="shared" si="1"/>
        <v>192</v>
      </c>
      <c r="H51" s="125" t="e">
        <f t="shared" si="0"/>
        <v>#DIV/0!</v>
      </c>
    </row>
    <row r="52" spans="1:8" s="5" customFormat="1" ht="20.100000000000001" hidden="1" customHeight="1">
      <c r="A52" s="8" t="s">
        <v>184</v>
      </c>
      <c r="B52" s="11">
        <v>1140</v>
      </c>
      <c r="C52" s="142">
        <f>'I. Фін результат'!C84</f>
        <v>0</v>
      </c>
      <c r="D52" s="142">
        <v>0</v>
      </c>
      <c r="E52" s="142">
        <f>'I. Фін результат'!E84</f>
        <v>0</v>
      </c>
      <c r="F52" s="142">
        <f>'I. Фін результат'!F84</f>
        <v>0</v>
      </c>
      <c r="G52" s="143">
        <f t="shared" si="1"/>
        <v>0</v>
      </c>
      <c r="H52" s="125" t="e">
        <f t="shared" si="0"/>
        <v>#DIV/0!</v>
      </c>
    </row>
    <row r="53" spans="1:8" s="5" customFormat="1" ht="20.100000000000001" hidden="1" customHeight="1">
      <c r="A53" s="8" t="s">
        <v>200</v>
      </c>
      <c r="B53" s="11">
        <v>1150</v>
      </c>
      <c r="C53" s="142">
        <f>'I. Фін результат'!C85</f>
        <v>337</v>
      </c>
      <c r="D53" s="142">
        <f>'I. Фін результат'!D87</f>
        <v>605</v>
      </c>
      <c r="E53" s="142">
        <f>'I. Фін результат'!E85</f>
        <v>0</v>
      </c>
      <c r="F53" s="142">
        <f>'I. Фін результат'!F85</f>
        <v>605</v>
      </c>
      <c r="G53" s="143">
        <f t="shared" si="1"/>
        <v>605</v>
      </c>
      <c r="H53" s="125" t="e">
        <f t="shared" si="0"/>
        <v>#DIV/0!</v>
      </c>
    </row>
    <row r="54" spans="1:8" s="5" customFormat="1" ht="20.100000000000001" hidden="1" customHeight="1">
      <c r="A54" s="8" t="s">
        <v>121</v>
      </c>
      <c r="B54" s="11">
        <v>1151</v>
      </c>
      <c r="C54" s="142">
        <f>'I. Фін результат'!C86</f>
        <v>0</v>
      </c>
      <c r="D54" s="142">
        <f>'I. Фін результат'!D86</f>
        <v>0</v>
      </c>
      <c r="E54" s="142">
        <f>'I. Фін результат'!E86</f>
        <v>0</v>
      </c>
      <c r="F54" s="142">
        <f>'I. Фін результат'!F86</f>
        <v>0</v>
      </c>
      <c r="G54" s="143">
        <f t="shared" si="1"/>
        <v>0</v>
      </c>
      <c r="H54" s="125" t="e">
        <f t="shared" si="0"/>
        <v>#DIV/0!</v>
      </c>
    </row>
    <row r="55" spans="1:8" s="5" customFormat="1" ht="20.100000000000001" hidden="1" customHeight="1">
      <c r="A55" s="8" t="s">
        <v>202</v>
      </c>
      <c r="B55" s="11">
        <v>1160</v>
      </c>
      <c r="C55" s="142">
        <f>'I. Фін результат'!C88</f>
        <v>0</v>
      </c>
      <c r="D55" s="142">
        <f>'I. Фін результат'!D88</f>
        <v>0</v>
      </c>
      <c r="E55" s="142">
        <f>'I. Фін результат'!E88</f>
        <v>0</v>
      </c>
      <c r="F55" s="142">
        <f>'I. Фін результат'!F88</f>
        <v>0</v>
      </c>
      <c r="G55" s="143">
        <f t="shared" si="1"/>
        <v>0</v>
      </c>
      <c r="H55" s="125" t="e">
        <f t="shared" si="0"/>
        <v>#DIV/0!</v>
      </c>
    </row>
    <row r="56" spans="1:8" s="5" customFormat="1" ht="20.100000000000001" hidden="1" customHeight="1">
      <c r="A56" s="8" t="s">
        <v>121</v>
      </c>
      <c r="B56" s="11">
        <v>1161</v>
      </c>
      <c r="C56" s="142" t="str">
        <f>'I. Фін результат'!C89</f>
        <v>(    )</v>
      </c>
      <c r="D56" s="142">
        <v>0</v>
      </c>
      <c r="E56" s="142">
        <f>'I. Фін результат'!E89</f>
        <v>0</v>
      </c>
      <c r="F56" s="142">
        <f>'I. Фін результат'!F89</f>
        <v>0</v>
      </c>
      <c r="G56" s="143">
        <f t="shared" si="1"/>
        <v>0</v>
      </c>
      <c r="H56" s="125" t="e">
        <f t="shared" si="0"/>
        <v>#DIV/0!</v>
      </c>
    </row>
    <row r="57" spans="1:8" s="5" customFormat="1" ht="20.100000000000001" hidden="1" customHeight="1">
      <c r="A57" s="72" t="s">
        <v>71</v>
      </c>
      <c r="B57" s="241">
        <v>1170</v>
      </c>
      <c r="C57" s="144">
        <f>SUM(C46,C49:C53,C55)</f>
        <v>-2320</v>
      </c>
      <c r="D57" s="144">
        <f>SUM(D46,D49:D53,D55)</f>
        <v>-2491</v>
      </c>
      <c r="E57" s="144">
        <f>SUM(E46,E49:E53,E55)</f>
        <v>534</v>
      </c>
      <c r="F57" s="144">
        <f>SUM(F46,F49:F53,F55)</f>
        <v>-2491</v>
      </c>
      <c r="G57" s="145">
        <f t="shared" si="1"/>
        <v>-3025</v>
      </c>
      <c r="H57" s="126">
        <f t="shared" si="0"/>
        <v>-466.4794007490637</v>
      </c>
    </row>
    <row r="58" spans="1:8" s="5" customFormat="1" ht="20.100000000000001" hidden="1" customHeight="1">
      <c r="A58" s="8" t="s">
        <v>193</v>
      </c>
      <c r="B58" s="240">
        <v>1180</v>
      </c>
      <c r="C58" s="142"/>
      <c r="D58" s="142"/>
      <c r="E58" s="142">
        <v>-96</v>
      </c>
      <c r="F58" s="142"/>
      <c r="G58" s="143">
        <f t="shared" si="1"/>
        <v>96</v>
      </c>
      <c r="H58" s="125">
        <f t="shared" si="0"/>
        <v>0</v>
      </c>
    </row>
    <row r="59" spans="1:8" s="5" customFormat="1" ht="20.100000000000001" hidden="1" customHeight="1">
      <c r="A59" s="8" t="s">
        <v>194</v>
      </c>
      <c r="B59" s="240">
        <v>1181</v>
      </c>
      <c r="C59" s="142"/>
      <c r="D59" s="142"/>
      <c r="E59" s="142"/>
      <c r="F59" s="142"/>
      <c r="G59" s="143">
        <f t="shared" si="1"/>
        <v>0</v>
      </c>
      <c r="H59" s="125" t="e">
        <f t="shared" si="0"/>
        <v>#DIV/0!</v>
      </c>
    </row>
    <row r="60" spans="1:8" s="5" customFormat="1" ht="20.100000000000001" hidden="1" customHeight="1">
      <c r="A60" s="8" t="s">
        <v>195</v>
      </c>
      <c r="B60" s="11">
        <v>1190</v>
      </c>
      <c r="C60" s="142"/>
      <c r="D60" s="142"/>
      <c r="E60" s="142"/>
      <c r="F60" s="142"/>
      <c r="G60" s="143">
        <f t="shared" si="1"/>
        <v>0</v>
      </c>
      <c r="H60" s="125" t="e">
        <f t="shared" si="0"/>
        <v>#DIV/0!</v>
      </c>
    </row>
    <row r="61" spans="1:8" s="5" customFormat="1" ht="20.100000000000001" hidden="1" customHeight="1">
      <c r="A61" s="8" t="s">
        <v>196</v>
      </c>
      <c r="B61" s="211">
        <v>1191</v>
      </c>
      <c r="C61" s="142"/>
      <c r="D61" s="142"/>
      <c r="E61" s="142"/>
      <c r="F61" s="142"/>
      <c r="G61" s="143">
        <f t="shared" si="1"/>
        <v>0</v>
      </c>
      <c r="H61" s="125" t="e">
        <f t="shared" si="0"/>
        <v>#DIV/0!</v>
      </c>
    </row>
    <row r="62" spans="1:8" s="5" customFormat="1" ht="20.100000000000001" customHeight="1">
      <c r="A62" s="10" t="s">
        <v>226</v>
      </c>
      <c r="B62" s="11">
        <v>1200</v>
      </c>
      <c r="C62" s="144">
        <f>SUM(C57:C61)</f>
        <v>-2320</v>
      </c>
      <c r="D62" s="144">
        <f>SUM(D57:D61)</f>
        <v>-2491</v>
      </c>
      <c r="E62" s="144">
        <f>SUM(E57:E61)</f>
        <v>438</v>
      </c>
      <c r="F62" s="144">
        <f>SUM(F57:F61)</f>
        <v>-2491</v>
      </c>
      <c r="G62" s="145">
        <f t="shared" si="1"/>
        <v>-2929</v>
      </c>
      <c r="H62" s="126">
        <f t="shared" si="0"/>
        <v>-568.72146118721457</v>
      </c>
    </row>
    <row r="63" spans="1:8" s="5" customFormat="1" ht="20.100000000000001" hidden="1" customHeight="1">
      <c r="A63" s="8" t="s">
        <v>320</v>
      </c>
      <c r="B63" s="6">
        <v>1201</v>
      </c>
      <c r="C63" s="142">
        <f>'I. Фін результат'!C97</f>
        <v>0</v>
      </c>
      <c r="D63" s="142">
        <f>'I. Фін результат'!D97</f>
        <v>0</v>
      </c>
      <c r="E63" s="142">
        <f>'I. Фін результат'!E97</f>
        <v>9288</v>
      </c>
      <c r="F63" s="142">
        <f>'I. Фін результат'!F97</f>
        <v>0</v>
      </c>
      <c r="G63" s="143">
        <f t="shared" si="1"/>
        <v>-9288</v>
      </c>
      <c r="H63" s="125">
        <f t="shared" si="0"/>
        <v>0</v>
      </c>
    </row>
    <row r="64" spans="1:8" s="5" customFormat="1" ht="20.100000000000001" hidden="1" customHeight="1">
      <c r="A64" s="8" t="s">
        <v>321</v>
      </c>
      <c r="B64" s="6">
        <v>1202</v>
      </c>
      <c r="C64" s="142">
        <f>'I. Фін результат'!C98</f>
        <v>0</v>
      </c>
      <c r="D64" s="142">
        <f>'I. Фін результат'!D98</f>
        <v>0</v>
      </c>
      <c r="E64" s="142">
        <f>'I. Фін результат'!E98</f>
        <v>-8850</v>
      </c>
      <c r="F64" s="142">
        <f>'I. Фін результат'!F98</f>
        <v>0</v>
      </c>
      <c r="G64" s="143">
        <f t="shared" si="1"/>
        <v>8850</v>
      </c>
      <c r="H64" s="125">
        <f t="shared" si="0"/>
        <v>0</v>
      </c>
    </row>
    <row r="65" spans="1:8" s="5" customFormat="1" ht="20.100000000000001" hidden="1" customHeight="1">
      <c r="A65" s="10" t="s">
        <v>16</v>
      </c>
      <c r="B65" s="9">
        <v>1210</v>
      </c>
      <c r="C65" s="147">
        <f>SUM(C30,C40,C49,C51,C53,C59,C60)</f>
        <v>33718</v>
      </c>
      <c r="D65" s="147">
        <f>SUM(D30,D40,D49,D51,D53,D59,D60)</f>
        <v>38408</v>
      </c>
      <c r="E65" s="147">
        <f>SUM(E30,E40,E49,E51,E53,E59,E60)</f>
        <v>42288</v>
      </c>
      <c r="F65" s="147">
        <f>SUM(F30,F40,F49,F51,F53,F59,F60)</f>
        <v>38408</v>
      </c>
      <c r="G65" s="145">
        <f t="shared" si="1"/>
        <v>-3880</v>
      </c>
      <c r="H65" s="126">
        <f t="shared" si="0"/>
        <v>90.824820279984863</v>
      </c>
    </row>
    <row r="66" spans="1:8" s="5" customFormat="1" ht="20.100000000000001" hidden="1" customHeight="1">
      <c r="A66" s="10" t="s">
        <v>85</v>
      </c>
      <c r="B66" s="9">
        <v>1220</v>
      </c>
      <c r="C66" s="147">
        <f>SUM(C31,C33,C39,C43,C50,C52,C55,C58,C61)</f>
        <v>-36038</v>
      </c>
      <c r="D66" s="147">
        <f>SUM(D31,D33,D39,D43,D50,D52,D55,D58,D61)</f>
        <v>-40899</v>
      </c>
      <c r="E66" s="147">
        <f>SUM(E31,E33,E39,E43,E50,E52,E55,E58,E61)</f>
        <v>-41850</v>
      </c>
      <c r="F66" s="147">
        <f>SUM(F31,F33,F39,F43,F50,F52,F55,F58,F61)</f>
        <v>-40899</v>
      </c>
      <c r="G66" s="145">
        <f t="shared" si="1"/>
        <v>951</v>
      </c>
      <c r="H66" s="126">
        <f t="shared" si="0"/>
        <v>97.727598566308245</v>
      </c>
    </row>
    <row r="67" spans="1:8" s="5" customFormat="1" ht="20.100000000000001" hidden="1" customHeight="1">
      <c r="A67" s="8" t="s">
        <v>140</v>
      </c>
      <c r="B67" s="9">
        <v>1230</v>
      </c>
      <c r="C67" s="142"/>
      <c r="D67" s="142"/>
      <c r="E67" s="142"/>
      <c r="F67" s="142"/>
      <c r="G67" s="143">
        <f t="shared" si="1"/>
        <v>0</v>
      </c>
      <c r="H67" s="125" t="e">
        <f t="shared" si="0"/>
        <v>#DIV/0!</v>
      </c>
    </row>
    <row r="68" spans="1:8" s="5" customFormat="1" ht="20.100000000000001" hidden="1" customHeight="1">
      <c r="A68" s="10" t="s">
        <v>127</v>
      </c>
      <c r="B68" s="9"/>
      <c r="C68" s="148"/>
      <c r="D68" s="149"/>
      <c r="E68" s="149"/>
      <c r="F68" s="149"/>
      <c r="G68" s="143">
        <f t="shared" si="1"/>
        <v>0</v>
      </c>
      <c r="H68" s="125" t="e">
        <f t="shared" si="0"/>
        <v>#DIV/0!</v>
      </c>
    </row>
    <row r="69" spans="1:8" s="5" customFormat="1" ht="20.100000000000001" hidden="1" customHeight="1">
      <c r="A69" s="8" t="s">
        <v>151</v>
      </c>
      <c r="B69" s="9">
        <v>1400</v>
      </c>
      <c r="C69" s="142">
        <f>'I. Фін результат'!C111</f>
        <v>25143</v>
      </c>
      <c r="D69" s="142">
        <f>'I. Фін результат'!D111</f>
        <v>26456</v>
      </c>
      <c r="E69" s="142">
        <f>'I. Фін результат'!E111</f>
        <v>27204</v>
      </c>
      <c r="F69" s="142">
        <f>'I. Фін результат'!F111</f>
        <v>26456</v>
      </c>
      <c r="G69" s="143">
        <f t="shared" si="1"/>
        <v>-748</v>
      </c>
      <c r="H69" s="125">
        <f t="shared" si="0"/>
        <v>97.250404352301132</v>
      </c>
    </row>
    <row r="70" spans="1:8" s="5" customFormat="1" ht="20.100000000000001" hidden="1" customHeight="1">
      <c r="A70" s="8" t="s">
        <v>152</v>
      </c>
      <c r="B70" s="35">
        <v>1401</v>
      </c>
      <c r="C70" s="142">
        <f>'I. Фін результат'!C112</f>
        <v>207</v>
      </c>
      <c r="D70" s="142">
        <f>'I. Фін результат'!D112</f>
        <v>411</v>
      </c>
      <c r="E70" s="142">
        <f>'I. Фін результат'!E112</f>
        <v>86</v>
      </c>
      <c r="F70" s="142">
        <f>'I. Фін результат'!F112</f>
        <v>411</v>
      </c>
      <c r="G70" s="143">
        <f t="shared" si="1"/>
        <v>325</v>
      </c>
      <c r="H70" s="125">
        <f t="shared" si="0"/>
        <v>477.90697674418601</v>
      </c>
    </row>
    <row r="71" spans="1:8" s="5" customFormat="1" ht="20.100000000000001" hidden="1" customHeight="1">
      <c r="A71" s="8" t="s">
        <v>23</v>
      </c>
      <c r="B71" s="35">
        <v>1402</v>
      </c>
      <c r="C71" s="142">
        <f>'I. Фін результат'!C113</f>
        <v>22829</v>
      </c>
      <c r="D71" s="142">
        <f>'I. Фін результат'!D113</f>
        <v>23228</v>
      </c>
      <c r="E71" s="142">
        <f>'I. Фін результат'!E113</f>
        <v>24776</v>
      </c>
      <c r="F71" s="142">
        <f>'I. Фін результат'!F113</f>
        <v>23228</v>
      </c>
      <c r="G71" s="143">
        <f t="shared" si="1"/>
        <v>-1548</v>
      </c>
      <c r="H71" s="125">
        <f t="shared" si="0"/>
        <v>93.752018082014857</v>
      </c>
    </row>
    <row r="72" spans="1:8" s="5" customFormat="1" ht="20.100000000000001" hidden="1" customHeight="1">
      <c r="A72" s="8" t="s">
        <v>5</v>
      </c>
      <c r="B72" s="14">
        <v>1410</v>
      </c>
      <c r="C72" s="142">
        <f>'I. Фін результат'!C114</f>
        <v>7494</v>
      </c>
      <c r="D72" s="142">
        <f>'I. Фін результат'!D114</f>
        <v>9954</v>
      </c>
      <c r="E72" s="142">
        <f>'I. Фін результат'!E114</f>
        <v>10261</v>
      </c>
      <c r="F72" s="142">
        <f>'I. Фін результат'!F114</f>
        <v>9954</v>
      </c>
      <c r="G72" s="143">
        <f t="shared" si="1"/>
        <v>-307</v>
      </c>
      <c r="H72" s="125">
        <f t="shared" si="0"/>
        <v>97.008088880226097</v>
      </c>
    </row>
    <row r="73" spans="1:8" s="5" customFormat="1" ht="20.100000000000001" hidden="1" customHeight="1">
      <c r="A73" s="8" t="s">
        <v>6</v>
      </c>
      <c r="B73" s="14">
        <v>1420</v>
      </c>
      <c r="C73" s="142">
        <f>'I. Фін результат'!C115</f>
        <v>1655</v>
      </c>
      <c r="D73" s="142">
        <f>'I. Фін результат'!D115</f>
        <v>2167</v>
      </c>
      <c r="E73" s="142">
        <f>'I. Фін результат'!E115</f>
        <v>2259</v>
      </c>
      <c r="F73" s="142">
        <f>'I. Фін результат'!F115</f>
        <v>2167</v>
      </c>
      <c r="G73" s="143">
        <f t="shared" si="1"/>
        <v>-92</v>
      </c>
      <c r="H73" s="125">
        <f t="shared" si="0"/>
        <v>95.927401505090742</v>
      </c>
    </row>
    <row r="74" spans="1:8" s="5" customFormat="1" ht="20.100000000000001" hidden="1" customHeight="1">
      <c r="A74" s="8" t="s">
        <v>7</v>
      </c>
      <c r="B74" s="14">
        <v>1430</v>
      </c>
      <c r="C74" s="142">
        <f>'I. Фін результат'!C116</f>
        <v>1094</v>
      </c>
      <c r="D74" s="142">
        <f>'I. Фін результат'!D116</f>
        <v>1460</v>
      </c>
      <c r="E74" s="142">
        <f>'I. Фін результат'!E116</f>
        <v>1224</v>
      </c>
      <c r="F74" s="142">
        <f>'I. Фін результат'!F116</f>
        <v>1460</v>
      </c>
      <c r="G74" s="143">
        <f t="shared" si="1"/>
        <v>236</v>
      </c>
      <c r="H74" s="125">
        <f t="shared" si="0"/>
        <v>119.28104575163398</v>
      </c>
    </row>
    <row r="75" spans="1:8" s="5" customFormat="1" ht="20.100000000000001" hidden="1" customHeight="1">
      <c r="A75" s="8" t="s">
        <v>24</v>
      </c>
      <c r="B75" s="14">
        <v>1440</v>
      </c>
      <c r="C75" s="142">
        <f>'I. Фін результат'!C117</f>
        <v>652</v>
      </c>
      <c r="D75" s="142">
        <f>'I. Фін результат'!D117</f>
        <v>862</v>
      </c>
      <c r="E75" s="142">
        <f>'I. Фін результат'!E117</f>
        <v>902</v>
      </c>
      <c r="F75" s="142">
        <f>'I. Фін результат'!F117</f>
        <v>862</v>
      </c>
      <c r="G75" s="143">
        <f t="shared" si="1"/>
        <v>-40</v>
      </c>
      <c r="H75" s="125">
        <f t="shared" si="0"/>
        <v>95.565410199556538</v>
      </c>
    </row>
    <row r="76" spans="1:8" s="5" customFormat="1" ht="20.100000000000001" hidden="1" customHeight="1" thickBot="1">
      <c r="A76" s="10" t="s">
        <v>44</v>
      </c>
      <c r="B76" s="14">
        <v>1450</v>
      </c>
      <c r="C76" s="144">
        <f>SUM(C69,C72,C73,C74,C75)</f>
        <v>36038</v>
      </c>
      <c r="D76" s="144">
        <f>SUM(D69,D72,D73,D74,D75)</f>
        <v>40899</v>
      </c>
      <c r="E76" s="144">
        <f>SUM(E69,E72,E73,E74,E75)</f>
        <v>41850</v>
      </c>
      <c r="F76" s="144">
        <f>SUM(F69,F72,F73,F74,F75)</f>
        <v>40899</v>
      </c>
      <c r="G76" s="145">
        <f t="shared" si="1"/>
        <v>-951</v>
      </c>
      <c r="H76" s="126">
        <f t="shared" si="0"/>
        <v>97.727598566308245</v>
      </c>
    </row>
    <row r="77" spans="1:8" s="5" customFormat="1" ht="19.5" hidden="1" thickBot="1">
      <c r="A77" s="345" t="s">
        <v>98</v>
      </c>
      <c r="B77" s="346"/>
      <c r="C77" s="346"/>
      <c r="D77" s="346"/>
      <c r="E77" s="346"/>
      <c r="F77" s="346"/>
      <c r="G77" s="346"/>
      <c r="H77" s="347"/>
    </row>
    <row r="78" spans="1:8" s="5" customFormat="1" hidden="1">
      <c r="A78" s="351" t="s">
        <v>97</v>
      </c>
      <c r="B78" s="352"/>
      <c r="C78" s="352"/>
      <c r="D78" s="352"/>
      <c r="E78" s="352"/>
      <c r="F78" s="352"/>
      <c r="G78" s="352"/>
      <c r="H78" s="353"/>
    </row>
    <row r="79" spans="1:8" s="5" customFormat="1" ht="37.5" hidden="1" customHeight="1">
      <c r="A79" s="109" t="s">
        <v>46</v>
      </c>
      <c r="B79" s="99">
        <v>2000</v>
      </c>
      <c r="C79" s="142">
        <f>'ІІ. Розр. з бюджетом'!C9</f>
        <v>9405</v>
      </c>
      <c r="D79" s="142">
        <f>'ІІ. Розр. з бюджетом'!D9</f>
        <v>7003</v>
      </c>
      <c r="E79" s="142">
        <f>'ІІ. Розр. з бюджетом'!E9</f>
        <v>1641</v>
      </c>
      <c r="F79" s="142">
        <f>'ІІ. Розр. з бюджетом'!F9</f>
        <v>7003</v>
      </c>
      <c r="G79" s="142">
        <f t="shared" ref="G79:G90" si="2">F79-E79</f>
        <v>5362</v>
      </c>
      <c r="H79" s="125">
        <f t="shared" ref="H79:H125" si="3">(F79/E79)*100</f>
        <v>426.75198049969526</v>
      </c>
    </row>
    <row r="80" spans="1:8" s="184" customFormat="1" ht="37.5" hidden="1" customHeight="1">
      <c r="A80" s="109" t="s">
        <v>226</v>
      </c>
      <c r="B80" s="183">
        <v>1200</v>
      </c>
      <c r="C80" s="142">
        <v>1062</v>
      </c>
      <c r="D80" s="142">
        <v>-2320</v>
      </c>
      <c r="E80" s="142">
        <v>-2778</v>
      </c>
      <c r="F80" s="142">
        <v>143</v>
      </c>
      <c r="G80" s="142">
        <f t="shared" si="2"/>
        <v>2921</v>
      </c>
      <c r="H80" s="125">
        <f t="shared" si="3"/>
        <v>-5.147588192944565</v>
      </c>
    </row>
    <row r="81" spans="1:8" s="5" customFormat="1" ht="39.75" hidden="1" customHeight="1">
      <c r="A81" s="40" t="s">
        <v>203</v>
      </c>
      <c r="B81" s="6">
        <v>2010</v>
      </c>
      <c r="C81" s="150">
        <f>SUM(C82:C83)</f>
        <v>-159</v>
      </c>
      <c r="D81" s="150">
        <f>SUM(D82:D83)</f>
        <v>0</v>
      </c>
      <c r="E81" s="150">
        <f>SUM(E82:E83)</f>
        <v>-22</v>
      </c>
      <c r="F81" s="150">
        <f>SUM(F82:F83)</f>
        <v>0</v>
      </c>
      <c r="G81" s="143">
        <f t="shared" si="2"/>
        <v>22</v>
      </c>
      <c r="H81" s="125">
        <f t="shared" si="3"/>
        <v>0</v>
      </c>
    </row>
    <row r="82" spans="1:8" s="5" customFormat="1" ht="37.5" hidden="1" customHeight="1">
      <c r="A82" s="8" t="s">
        <v>117</v>
      </c>
      <c r="B82" s="6">
        <v>2011</v>
      </c>
      <c r="C82" s="142">
        <f>'ІІ. Розр. з бюджетом'!C13</f>
        <v>-159</v>
      </c>
      <c r="D82" s="142" t="str">
        <f>'ІІ. Розр. з бюджетом'!D13</f>
        <v>-</v>
      </c>
      <c r="E82" s="188">
        <f>'ІІ. Розр. з бюджетом'!E13</f>
        <v>-22</v>
      </c>
      <c r="F82" s="142" t="str">
        <f>'ІІ. Розр. з бюджетом'!F13</f>
        <v>-</v>
      </c>
      <c r="G82" s="143" t="e">
        <f t="shared" si="2"/>
        <v>#VALUE!</v>
      </c>
      <c r="H82" s="125" t="e">
        <f t="shared" si="3"/>
        <v>#VALUE!</v>
      </c>
    </row>
    <row r="83" spans="1:8" s="5" customFormat="1" ht="39.75" hidden="1" customHeight="1">
      <c r="A83" s="8" t="s">
        <v>295</v>
      </c>
      <c r="B83" s="6">
        <v>2012</v>
      </c>
      <c r="C83" s="142" t="str">
        <f>'ІІ. Розр. з бюджетом'!C14</f>
        <v>(    )</v>
      </c>
      <c r="D83" s="142" t="str">
        <f>'ІІ. Розр. з бюджетом'!D14</f>
        <v>(    )</v>
      </c>
      <c r="E83" s="142">
        <f>'ІІ. Розр. з бюджетом'!E14</f>
        <v>0</v>
      </c>
      <c r="F83" s="142">
        <f>'ІІ. Розр. з бюджетом'!F14</f>
        <v>0</v>
      </c>
      <c r="G83" s="143">
        <f t="shared" si="2"/>
        <v>0</v>
      </c>
      <c r="H83" s="125" t="e">
        <f t="shared" si="3"/>
        <v>#DIV/0!</v>
      </c>
    </row>
    <row r="84" spans="1:8" s="5" customFormat="1" hidden="1">
      <c r="A84" s="8" t="s">
        <v>105</v>
      </c>
      <c r="B84" s="6" t="s">
        <v>122</v>
      </c>
      <c r="C84" s="142" t="str">
        <f>'ІІ. Розр. з бюджетом'!C15</f>
        <v>(    )</v>
      </c>
      <c r="D84" s="142" t="str">
        <f>'ІІ. Розр. з бюджетом'!D15</f>
        <v>(    )</v>
      </c>
      <c r="E84" s="142">
        <f>'ІІ. Розр. з бюджетом'!E15</f>
        <v>0</v>
      </c>
      <c r="F84" s="142">
        <f>'ІІ. Розр. з бюджетом'!F15</f>
        <v>0</v>
      </c>
      <c r="G84" s="151">
        <f t="shared" si="2"/>
        <v>0</v>
      </c>
      <c r="H84" s="125" t="e">
        <f t="shared" si="3"/>
        <v>#DIV/0!</v>
      </c>
    </row>
    <row r="85" spans="1:8" s="5" customFormat="1" hidden="1">
      <c r="A85" s="8" t="s">
        <v>110</v>
      </c>
      <c r="B85" s="6">
        <v>2020</v>
      </c>
      <c r="C85" s="142">
        <f>'ІІ. Розр. з бюджетом'!C16</f>
        <v>0</v>
      </c>
      <c r="D85" s="142">
        <f>'ІІ. Розр. з бюджетом'!D16</f>
        <v>0</v>
      </c>
      <c r="E85" s="142">
        <f>'ІІ. Розр. з бюджетом'!E16</f>
        <v>0</v>
      </c>
      <c r="F85" s="142">
        <f>'ІІ. Розр. з бюджетом'!F16</f>
        <v>0</v>
      </c>
      <c r="G85" s="143">
        <f t="shared" si="2"/>
        <v>0</v>
      </c>
      <c r="H85" s="125" t="e">
        <f t="shared" si="3"/>
        <v>#DIV/0!</v>
      </c>
    </row>
    <row r="86" spans="1:8" s="5" customFormat="1" hidden="1">
      <c r="A86" s="40" t="s">
        <v>54</v>
      </c>
      <c r="B86" s="6">
        <v>2030</v>
      </c>
      <c r="C86" s="142" t="str">
        <f>'ІІ. Розр. з бюджетом'!C17</f>
        <v>(    )</v>
      </c>
      <c r="D86" s="142" t="str">
        <f>'ІІ. Розр. з бюджетом'!D17</f>
        <v>(    )</v>
      </c>
      <c r="E86" s="142">
        <f>'ІІ. Розр. з бюджетом'!E17</f>
        <v>0</v>
      </c>
      <c r="F86" s="142">
        <f>'ІІ. Розр. з бюджетом'!F17</f>
        <v>0</v>
      </c>
      <c r="G86" s="143">
        <f t="shared" si="2"/>
        <v>0</v>
      </c>
      <c r="H86" s="125" t="e">
        <f t="shared" si="3"/>
        <v>#DIV/0!</v>
      </c>
    </row>
    <row r="87" spans="1:8" s="5" customFormat="1" hidden="1">
      <c r="A87" s="40" t="s">
        <v>22</v>
      </c>
      <c r="B87" s="6">
        <v>2040</v>
      </c>
      <c r="C87" s="142" t="str">
        <f>'ІІ. Розр. з бюджетом'!C19</f>
        <v>(    )</v>
      </c>
      <c r="D87" s="142" t="str">
        <f>'ІІ. Розр. з бюджетом'!D19</f>
        <v>(    )</v>
      </c>
      <c r="E87" s="142">
        <f>'ІІ. Розр. з бюджетом'!E19</f>
        <v>0</v>
      </c>
      <c r="F87" s="142">
        <f>'ІІ. Розр. з бюджетом'!F19</f>
        <v>0</v>
      </c>
      <c r="G87" s="143">
        <f t="shared" si="2"/>
        <v>0</v>
      </c>
      <c r="H87" s="125" t="e">
        <f t="shared" si="3"/>
        <v>#DIV/0!</v>
      </c>
    </row>
    <row r="88" spans="1:8" s="5" customFormat="1" hidden="1">
      <c r="A88" s="40" t="s">
        <v>185</v>
      </c>
      <c r="B88" s="6">
        <v>2050</v>
      </c>
      <c r="C88" s="142">
        <f>'ІІ. Розр. з бюджетом'!C20</f>
        <v>77</v>
      </c>
      <c r="D88" s="142" t="str">
        <f>'ІІ. Розр. з бюджетом'!D20</f>
        <v>-</v>
      </c>
      <c r="E88" s="142">
        <f>'ІІ. Розр. з бюджетом'!E20</f>
        <v>0</v>
      </c>
      <c r="F88" s="142" t="str">
        <f>'ІІ. Розр. з бюджетом'!F20</f>
        <v>-</v>
      </c>
      <c r="G88" s="143" t="e">
        <f t="shared" si="2"/>
        <v>#VALUE!</v>
      </c>
      <c r="H88" s="125" t="e">
        <f t="shared" si="3"/>
        <v>#VALUE!</v>
      </c>
    </row>
    <row r="89" spans="1:8" s="5" customFormat="1" hidden="1">
      <c r="A89" s="40" t="s">
        <v>186</v>
      </c>
      <c r="B89" s="6">
        <v>2060</v>
      </c>
      <c r="C89" s="142" t="str">
        <f>'ІІ. Розр. з бюджетом'!C21</f>
        <v>(    )</v>
      </c>
      <c r="D89" s="142" t="str">
        <f>'ІІ. Розр. з бюджетом'!D21</f>
        <v>-</v>
      </c>
      <c r="E89" s="142">
        <f>'ІІ. Розр. з бюджетом'!E21</f>
        <v>0</v>
      </c>
      <c r="F89" s="142">
        <f>'ІІ. Розр. з бюджетом'!F21</f>
        <v>0</v>
      </c>
      <c r="G89" s="143">
        <f t="shared" si="2"/>
        <v>0</v>
      </c>
      <c r="H89" s="125" t="e">
        <f t="shared" si="3"/>
        <v>#DIV/0!</v>
      </c>
    </row>
    <row r="90" spans="1:8" s="5" customFormat="1" ht="41.25" hidden="1" customHeight="1">
      <c r="A90" s="40" t="s">
        <v>47</v>
      </c>
      <c r="B90" s="6">
        <v>2070</v>
      </c>
      <c r="C90" s="152">
        <f>SUM(C79,C81,C85,C86,C87,C88,C89)+C62</f>
        <v>7003</v>
      </c>
      <c r="D90" s="152">
        <f>SUM(D79,D81,D85,D86,D87,D88,D89)+D62</f>
        <v>4512</v>
      </c>
      <c r="E90" s="152">
        <f>SUM(E79,E81,E85,E86,E87,E88,E89)+E62</f>
        <v>2057</v>
      </c>
      <c r="F90" s="152">
        <f>SUM(F79,F81,F85,F86,F87,F88,F89)+F62</f>
        <v>4512</v>
      </c>
      <c r="G90" s="143">
        <f t="shared" si="2"/>
        <v>2455</v>
      </c>
      <c r="H90" s="125">
        <f t="shared" si="3"/>
        <v>219.34856587263005</v>
      </c>
    </row>
    <row r="91" spans="1:8" s="5" customFormat="1" ht="21.75" customHeight="1">
      <c r="A91" s="366" t="s">
        <v>392</v>
      </c>
      <c r="B91" s="367"/>
      <c r="C91" s="367"/>
      <c r="D91" s="367"/>
      <c r="E91" s="367"/>
      <c r="F91" s="367"/>
      <c r="G91" s="367"/>
      <c r="H91" s="368"/>
    </row>
    <row r="92" spans="1:8" s="5" customFormat="1" ht="41.25" hidden="1" customHeight="1">
      <c r="A92" s="63" t="s">
        <v>275</v>
      </c>
      <c r="B92" s="6">
        <v>2110</v>
      </c>
      <c r="C92" s="145">
        <f>'ІІ. Розр. з бюджетом'!C24</f>
        <v>1243</v>
      </c>
      <c r="D92" s="145">
        <f>'ІІ. Розр. з бюджетом'!D24</f>
        <v>2068</v>
      </c>
      <c r="E92" s="145">
        <f>'ІІ. Розр. з бюджетом'!E24</f>
        <v>3144</v>
      </c>
      <c r="F92" s="145">
        <f>'ІІ. Розр. з бюджетом'!F24</f>
        <v>2068</v>
      </c>
      <c r="G92" s="145">
        <f t="shared" ref="G92:G103" si="4">F92-E92</f>
        <v>-1076</v>
      </c>
      <c r="H92" s="126">
        <f t="shared" si="3"/>
        <v>65.776081424936379</v>
      </c>
    </row>
    <row r="93" spans="1:8" s="5" customFormat="1" ht="36.75" customHeight="1">
      <c r="A93" s="8" t="s">
        <v>209</v>
      </c>
      <c r="B93" s="6">
        <v>2111</v>
      </c>
      <c r="C93" s="143">
        <f>'ІІ. Розр. з бюджетом'!C25</f>
        <v>218</v>
      </c>
      <c r="D93" s="143">
        <f>'ІІ. Розр. з бюджетом'!D25</f>
        <v>0</v>
      </c>
      <c r="E93" s="143">
        <f>'ІІ. Розр. з бюджетом'!E25</f>
        <v>96</v>
      </c>
      <c r="F93" s="143">
        <f>'ІІ. Розр. з бюджетом'!F25</f>
        <v>0</v>
      </c>
      <c r="G93" s="143">
        <f t="shared" si="4"/>
        <v>-96</v>
      </c>
      <c r="H93" s="125">
        <f t="shared" si="3"/>
        <v>0</v>
      </c>
    </row>
    <row r="94" spans="1:8" s="5" customFormat="1" ht="25.5" customHeight="1">
      <c r="A94" s="8" t="s">
        <v>276</v>
      </c>
      <c r="B94" s="6">
        <v>2112</v>
      </c>
      <c r="C94" s="143">
        <f>'ІІ. Розр. з бюджетом'!C26</f>
        <v>957</v>
      </c>
      <c r="D94" s="143">
        <f>'ІІ. Розр. з бюджетом'!D26</f>
        <v>1880</v>
      </c>
      <c r="E94" s="143">
        <f>'ІІ. Розр. з бюджетом'!E26</f>
        <v>3014</v>
      </c>
      <c r="F94" s="143">
        <f>'ІІ. Розр. з бюджетом'!F26</f>
        <v>1880</v>
      </c>
      <c r="G94" s="143">
        <f t="shared" si="4"/>
        <v>-1134</v>
      </c>
      <c r="H94" s="125">
        <f t="shared" si="3"/>
        <v>62.375580623755809</v>
      </c>
    </row>
    <row r="95" spans="1:8" s="5" customFormat="1" ht="45" customHeight="1">
      <c r="A95" s="40" t="s">
        <v>277</v>
      </c>
      <c r="B95" s="7">
        <v>2113</v>
      </c>
      <c r="C95" s="185" t="str">
        <f>'ІІ. Розр. з бюджетом'!C27</f>
        <v>-</v>
      </c>
      <c r="D95" s="143">
        <f>'ІІ. Розр. з бюджетом'!D27</f>
        <v>0</v>
      </c>
      <c r="E95" s="143">
        <f>'ІІ. Розр. з бюджетом'!E27</f>
        <v>0</v>
      </c>
      <c r="F95" s="143">
        <f>'ІІ. Розр. з бюджетом'!F27</f>
        <v>0</v>
      </c>
      <c r="G95" s="143">
        <f t="shared" si="4"/>
        <v>0</v>
      </c>
      <c r="H95" s="125" t="s">
        <v>346</v>
      </c>
    </row>
    <row r="96" spans="1:8" s="5" customFormat="1" hidden="1">
      <c r="A96" s="40" t="s">
        <v>63</v>
      </c>
      <c r="B96" s="7">
        <v>2114</v>
      </c>
      <c r="C96" s="143" t="str">
        <f>'ІІ. Розр. з бюджетом'!C28</f>
        <v>-</v>
      </c>
      <c r="D96" s="143">
        <f>'ІІ. Розр. з бюджетом'!D28</f>
        <v>0</v>
      </c>
      <c r="E96" s="143">
        <f>'ІІ. Розр. з бюджетом'!E28</f>
        <v>0</v>
      </c>
      <c r="F96" s="143">
        <f>'ІІ. Розр. з бюджетом'!F28</f>
        <v>0</v>
      </c>
      <c r="G96" s="143"/>
      <c r="H96" s="125" t="e">
        <f t="shared" si="3"/>
        <v>#DIV/0!</v>
      </c>
    </row>
    <row r="97" spans="1:8" s="5" customFormat="1" ht="37.5">
      <c r="A97" s="40" t="s">
        <v>278</v>
      </c>
      <c r="B97" s="7">
        <v>2115</v>
      </c>
      <c r="C97" s="143">
        <f>'ІІ. Розр. з бюджетом'!C29</f>
        <v>58</v>
      </c>
      <c r="D97" s="143">
        <f>'ІІ. Розр. з бюджетом'!D29</f>
        <v>150</v>
      </c>
      <c r="E97" s="143">
        <f>'ІІ. Розр. з бюджетом'!E29</f>
        <v>22</v>
      </c>
      <c r="F97" s="143">
        <f>'ІІ. Розр. з бюджетом'!F29</f>
        <v>150</v>
      </c>
      <c r="G97" s="143"/>
      <c r="H97" s="125">
        <f t="shared" si="3"/>
        <v>681.81818181818187</v>
      </c>
    </row>
    <row r="98" spans="1:8" s="5" customFormat="1" hidden="1">
      <c r="A98" s="40" t="s">
        <v>75</v>
      </c>
      <c r="B98" s="7">
        <v>2116</v>
      </c>
      <c r="C98" s="143" t="str">
        <f>'ІІ. Розр. з бюджетом'!C30</f>
        <v>-</v>
      </c>
      <c r="D98" s="143">
        <f>'ІІ. Розр. з бюджетом'!D30</f>
        <v>0</v>
      </c>
      <c r="E98" s="143">
        <f>'ІІ. Розр. з бюджетом'!E30</f>
        <v>0</v>
      </c>
      <c r="F98" s="143">
        <f>'ІІ. Розр. з бюджетом'!F30</f>
        <v>0</v>
      </c>
      <c r="G98" s="143"/>
      <c r="H98" s="125" t="e">
        <f t="shared" si="3"/>
        <v>#DIV/0!</v>
      </c>
    </row>
    <row r="99" spans="1:8" s="5" customFormat="1" hidden="1">
      <c r="A99" s="40" t="s">
        <v>296</v>
      </c>
      <c r="B99" s="7">
        <v>2117</v>
      </c>
      <c r="C99" s="143" t="str">
        <f>'ІІ. Розр. з бюджетом'!C31</f>
        <v>-</v>
      </c>
      <c r="D99" s="143">
        <f>'ІІ. Розр. з бюджетом'!D31</f>
        <v>0</v>
      </c>
      <c r="E99" s="143">
        <f>'ІІ. Розр. з бюджетом'!E31</f>
        <v>0</v>
      </c>
      <c r="F99" s="143">
        <f>'ІІ. Розр. з бюджетом'!F31</f>
        <v>0</v>
      </c>
      <c r="G99" s="143"/>
      <c r="H99" s="125" t="e">
        <f t="shared" si="3"/>
        <v>#DIV/0!</v>
      </c>
    </row>
    <row r="100" spans="1:8" s="5" customFormat="1" ht="21.75" hidden="1" customHeight="1">
      <c r="A100" s="63" t="s">
        <v>279</v>
      </c>
      <c r="B100" s="46">
        <v>2120</v>
      </c>
      <c r="C100" s="153">
        <f>'ІІ. Розр. з бюджетом'!C34</f>
        <v>1590</v>
      </c>
      <c r="D100" s="153">
        <f>'ІІ. Розр. з бюджетом'!D34</f>
        <v>2008</v>
      </c>
      <c r="E100" s="153">
        <f>'ІІ. Розр. з бюджетом'!E34</f>
        <v>2001</v>
      </c>
      <c r="F100" s="153">
        <f>'ІІ. Розр. з бюджетом'!F34</f>
        <v>2008</v>
      </c>
      <c r="G100" s="145">
        <f t="shared" si="4"/>
        <v>7</v>
      </c>
      <c r="H100" s="126">
        <f t="shared" si="3"/>
        <v>100.34982508745627</v>
      </c>
    </row>
    <row r="101" spans="1:8" s="5" customFormat="1" ht="37.5" hidden="1">
      <c r="A101" s="63" t="s">
        <v>280</v>
      </c>
      <c r="B101" s="46">
        <v>2130</v>
      </c>
      <c r="C101" s="153">
        <f>'ІІ. Розр. з бюджетом'!C39</f>
        <v>1706</v>
      </c>
      <c r="D101" s="153">
        <f>'ІІ. Розр. з бюджетом'!D39</f>
        <v>2124</v>
      </c>
      <c r="E101" s="153">
        <f>'ІІ. Розр. з бюджетом'!E39</f>
        <v>2259</v>
      </c>
      <c r="F101" s="153">
        <f>'ІІ. Розр. з бюджетом'!F39</f>
        <v>2124</v>
      </c>
      <c r="G101" s="145">
        <f t="shared" si="4"/>
        <v>-135</v>
      </c>
      <c r="H101" s="126">
        <f t="shared" si="3"/>
        <v>94.023904382470121</v>
      </c>
    </row>
    <row r="102" spans="1:8" s="5" customFormat="1" ht="60.75" customHeight="1">
      <c r="A102" s="73" t="s">
        <v>297</v>
      </c>
      <c r="B102" s="7">
        <v>2131</v>
      </c>
      <c r="C102" s="142">
        <f>'ІІ. Розр. з бюджетом'!C40</f>
        <v>0</v>
      </c>
      <c r="D102" s="188" t="str">
        <f>'ІІ. Розр. з бюджетом'!D40</f>
        <v>-</v>
      </c>
      <c r="E102" s="188" t="str">
        <f>'ІІ. Розр. з бюджетом'!E40</f>
        <v>-</v>
      </c>
      <c r="F102" s="188" t="str">
        <f>'ІІ. Розр. з бюджетом'!F40</f>
        <v>-</v>
      </c>
      <c r="G102" s="185" t="s">
        <v>346</v>
      </c>
      <c r="H102" s="125" t="s">
        <v>346</v>
      </c>
    </row>
    <row r="103" spans="1:8" s="5" customFormat="1" ht="19.5" hidden="1" customHeight="1">
      <c r="A103" s="73" t="s">
        <v>281</v>
      </c>
      <c r="B103" s="7">
        <v>2133</v>
      </c>
      <c r="C103" s="142">
        <f>'ІІ. Розр. з бюджетом'!C42</f>
        <v>1706</v>
      </c>
      <c r="D103" s="142">
        <f>'ІІ. Розр. з бюджетом'!D42</f>
        <v>2124</v>
      </c>
      <c r="E103" s="142">
        <f>'ІІ. Розр. з бюджетом'!E42</f>
        <v>2259</v>
      </c>
      <c r="F103" s="142">
        <f>'ІІ. Розр. з бюджетом'!F42</f>
        <v>2124</v>
      </c>
      <c r="G103" s="143">
        <f t="shared" si="4"/>
        <v>-135</v>
      </c>
      <c r="H103" s="125">
        <f t="shared" si="3"/>
        <v>94.023904382470121</v>
      </c>
    </row>
    <row r="104" spans="1:8" s="5" customFormat="1" ht="22.5" customHeight="1" thickBot="1">
      <c r="A104" s="72" t="s">
        <v>394</v>
      </c>
      <c r="B104" s="240">
        <v>2200</v>
      </c>
      <c r="C104" s="153">
        <f>'ІІ. Розр. з бюджетом'!C47</f>
        <v>4539</v>
      </c>
      <c r="D104" s="153">
        <f>'ІІ. Розр. з бюджетом'!D47</f>
        <v>6200</v>
      </c>
      <c r="E104" s="153">
        <f>'ІІ. Розр. з бюджетом'!E47</f>
        <v>7404</v>
      </c>
      <c r="F104" s="153">
        <f>'ІІ. Розр. з бюджетом'!F47</f>
        <v>6200</v>
      </c>
      <c r="G104" s="145"/>
      <c r="H104" s="126">
        <f t="shared" si="3"/>
        <v>83.738519719070766</v>
      </c>
    </row>
    <row r="105" spans="1:8" s="5" customFormat="1" ht="19.5" hidden="1" thickBot="1">
      <c r="A105" s="345" t="s">
        <v>233</v>
      </c>
      <c r="B105" s="346"/>
      <c r="C105" s="346"/>
      <c r="D105" s="346"/>
      <c r="E105" s="346"/>
      <c r="F105" s="346"/>
      <c r="G105" s="346"/>
      <c r="H105" s="347"/>
    </row>
    <row r="106" spans="1:8" s="5" customFormat="1" ht="20.100000000000001" hidden="1" customHeight="1">
      <c r="A106" s="94" t="s">
        <v>230</v>
      </c>
      <c r="B106" s="9">
        <v>3405</v>
      </c>
      <c r="C106" s="153">
        <f>'ІІІ. Рух грош. коштів'!C82</f>
        <v>4464</v>
      </c>
      <c r="D106" s="153">
        <f>'ІІІ. Рух грош. коштів'!D82</f>
        <v>5825</v>
      </c>
      <c r="E106" s="153">
        <f>'ІІІ. Рух грош. коштів'!E82</f>
        <v>21</v>
      </c>
      <c r="F106" s="153">
        <f>'ІІІ. Рух грош. коштів'!F82</f>
        <v>5825</v>
      </c>
      <c r="G106" s="145">
        <f t="shared" ref="G106:G112" si="5">F106-E106</f>
        <v>5804</v>
      </c>
      <c r="H106" s="126">
        <f t="shared" si="3"/>
        <v>27738.09523809524</v>
      </c>
    </row>
    <row r="107" spans="1:8" s="5" customFormat="1" ht="20.100000000000001" hidden="1" customHeight="1">
      <c r="A107" s="73" t="s">
        <v>272</v>
      </c>
      <c r="B107" s="108">
        <v>3030</v>
      </c>
      <c r="C107" s="142">
        <f>'ІІІ. Рух грош. коштів'!C12</f>
        <v>71</v>
      </c>
      <c r="D107" s="142">
        <f>'ІІІ. Рух грош. коштів'!D12</f>
        <v>6497</v>
      </c>
      <c r="E107" s="142" t="str">
        <f>'ІІІ. Рух грош. коштів'!E12</f>
        <v>-</v>
      </c>
      <c r="F107" s="142">
        <f>'ІІІ. Рух грош. коштів'!F12</f>
        <v>6497</v>
      </c>
      <c r="G107" s="145"/>
      <c r="H107" s="125" t="e">
        <f t="shared" si="3"/>
        <v>#VALUE!</v>
      </c>
    </row>
    <row r="108" spans="1:8" s="5" customFormat="1" hidden="1">
      <c r="A108" s="73" t="s">
        <v>224</v>
      </c>
      <c r="B108" s="108">
        <v>3195</v>
      </c>
      <c r="C108" s="142">
        <f>'ІІІ. Рух грош. коштів'!C41</f>
        <v>609</v>
      </c>
      <c r="D108" s="142">
        <f>'ІІІ. Рух грош. коштів'!D41</f>
        <v>1629</v>
      </c>
      <c r="E108" s="142">
        <f>'ІІІ. Рух грош. коштів'!E41</f>
        <v>2064</v>
      </c>
      <c r="F108" s="142">
        <f>'ІІІ. Рух грош. коштів'!F41</f>
        <v>1629</v>
      </c>
      <c r="G108" s="143">
        <f t="shared" si="5"/>
        <v>-435</v>
      </c>
      <c r="H108" s="125">
        <f t="shared" si="3"/>
        <v>78.924418604651152</v>
      </c>
    </row>
    <row r="109" spans="1:8" hidden="1">
      <c r="A109" s="73" t="s">
        <v>99</v>
      </c>
      <c r="B109" s="108">
        <v>3295</v>
      </c>
      <c r="C109" s="142">
        <f>'ІІІ. Рух грош. коштів'!C61</f>
        <v>0</v>
      </c>
      <c r="D109" s="142">
        <f>'ІІІ. Рух грош. коштів'!D61</f>
        <v>-9424</v>
      </c>
      <c r="E109" s="142">
        <f>'ІІІ. Рух грош. коштів'!E61</f>
        <v>0</v>
      </c>
      <c r="F109" s="142">
        <f>'ІІІ. Рух грош. коштів'!F61</f>
        <v>-9424</v>
      </c>
      <c r="G109" s="143">
        <f t="shared" si="5"/>
        <v>-9424</v>
      </c>
      <c r="H109" s="125" t="e">
        <f t="shared" si="3"/>
        <v>#DIV/0!</v>
      </c>
    </row>
    <row r="110" spans="1:8" s="5" customFormat="1" hidden="1">
      <c r="A110" s="73" t="s">
        <v>232</v>
      </c>
      <c r="B110" s="9">
        <v>3395</v>
      </c>
      <c r="C110" s="142">
        <f>'ІІІ. Рух грош. коштів'!C80</f>
        <v>752</v>
      </c>
      <c r="D110" s="142">
        <f>'ІІІ. Рух грош. коштів'!D80</f>
        <v>12986</v>
      </c>
      <c r="E110" s="142">
        <f>'ІІІ. Рух грош. коштів'!E80</f>
        <v>0</v>
      </c>
      <c r="F110" s="142">
        <f>'ІІІ. Рух грош. коштів'!F80</f>
        <v>12986</v>
      </c>
      <c r="G110" s="143">
        <f t="shared" si="5"/>
        <v>12986</v>
      </c>
      <c r="H110" s="125" t="e">
        <f t="shared" si="3"/>
        <v>#DIV/0!</v>
      </c>
    </row>
    <row r="111" spans="1:8" s="5" customFormat="1" hidden="1">
      <c r="A111" s="73" t="s">
        <v>102</v>
      </c>
      <c r="B111" s="9">
        <v>3410</v>
      </c>
      <c r="C111" s="142" t="str">
        <f>'ІІІ. Рух грош. коштів'!C76</f>
        <v>(    )</v>
      </c>
      <c r="D111" s="142" t="str">
        <f>'ІІІ. Рух грош. коштів'!D76</f>
        <v>(    )</v>
      </c>
      <c r="E111" s="142" t="str">
        <f>'ІІІ. Рух грош. коштів'!E76</f>
        <v>(    )</v>
      </c>
      <c r="F111" s="142" t="str">
        <f>'ІІІ. Рух грош. коштів'!F76</f>
        <v>(    )</v>
      </c>
      <c r="G111" s="143" t="e">
        <f t="shared" si="5"/>
        <v>#VALUE!</v>
      </c>
      <c r="H111" s="125" t="e">
        <f t="shared" si="3"/>
        <v>#VALUE!</v>
      </c>
    </row>
    <row r="112" spans="1:8" s="5" customFormat="1" ht="19.5" hidden="1" thickBot="1">
      <c r="A112" s="95" t="s">
        <v>231</v>
      </c>
      <c r="B112" s="9">
        <v>3415</v>
      </c>
      <c r="C112" s="144">
        <f>SUM(C106,C108:C111)</f>
        <v>5825</v>
      </c>
      <c r="D112" s="144">
        <f>SUM(D106,D108:D111)</f>
        <v>11016</v>
      </c>
      <c r="E112" s="144">
        <f>SUM(E106,E108:E111)</f>
        <v>2085</v>
      </c>
      <c r="F112" s="144">
        <f>SUM(F106,F108:F111)</f>
        <v>11016</v>
      </c>
      <c r="G112" s="145">
        <f t="shared" si="5"/>
        <v>8931</v>
      </c>
      <c r="H112" s="126">
        <f t="shared" si="3"/>
        <v>528.34532374100718</v>
      </c>
    </row>
    <row r="113" spans="1:8" s="5" customFormat="1" ht="19.5" thickBot="1">
      <c r="A113" s="354" t="s">
        <v>395</v>
      </c>
      <c r="B113" s="355"/>
      <c r="C113" s="355"/>
      <c r="D113" s="355"/>
      <c r="E113" s="355"/>
      <c r="F113" s="355"/>
      <c r="G113" s="355"/>
      <c r="H113" s="356"/>
    </row>
    <row r="114" spans="1:8" s="5" customFormat="1" ht="20.100000000000001" customHeight="1">
      <c r="A114" s="94" t="s">
        <v>463</v>
      </c>
      <c r="B114" s="251">
        <v>4000</v>
      </c>
      <c r="C114" s="154">
        <f>SUM(C115:C120)</f>
        <v>10487</v>
      </c>
      <c r="D114" s="154">
        <f>SUM(D115:D120)</f>
        <v>18795</v>
      </c>
      <c r="E114" s="154">
        <f>SUM(E115:E120)</f>
        <v>202</v>
      </c>
      <c r="F114" s="154">
        <f>SUM(F115:F120)</f>
        <v>18795</v>
      </c>
      <c r="G114" s="145">
        <f t="shared" ref="G114:G120" si="6">F114-E114</f>
        <v>18593</v>
      </c>
      <c r="H114" s="126">
        <f t="shared" si="3"/>
        <v>9304.4554455445541</v>
      </c>
    </row>
    <row r="115" spans="1:8" s="5" customFormat="1" ht="20.100000000000001" hidden="1" customHeight="1">
      <c r="A115" s="8" t="s">
        <v>1</v>
      </c>
      <c r="B115" s="58" t="s">
        <v>123</v>
      </c>
      <c r="C115" s="142" t="str">
        <f>'IV. Кап. інвестиції'!C8</f>
        <v>-</v>
      </c>
      <c r="D115" s="142" t="str">
        <f>'IV. Кап. інвестиції'!D8</f>
        <v>-</v>
      </c>
      <c r="E115" s="188" t="str">
        <f>'IV. Кап. інвестиції'!E8</f>
        <v>-</v>
      </c>
      <c r="F115" s="142" t="str">
        <f>'IV. Кап. інвестиції'!F8</f>
        <v>-</v>
      </c>
      <c r="G115" s="143" t="e">
        <f t="shared" si="6"/>
        <v>#VALUE!</v>
      </c>
      <c r="H115" s="125" t="e">
        <f t="shared" si="3"/>
        <v>#VALUE!</v>
      </c>
    </row>
    <row r="116" spans="1:8" s="5" customFormat="1" ht="20.100000000000001" hidden="1" customHeight="1">
      <c r="A116" s="8" t="s">
        <v>2</v>
      </c>
      <c r="B116" s="57">
        <v>4020</v>
      </c>
      <c r="C116" s="142">
        <f>'IV. Кап. інвестиції'!C9</f>
        <v>9970</v>
      </c>
      <c r="D116" s="142">
        <f>'IV. Кап. інвестиції'!D9</f>
        <v>14752</v>
      </c>
      <c r="E116" s="188">
        <f>'IV. Кап. інвестиції'!E9</f>
        <v>202</v>
      </c>
      <c r="F116" s="142">
        <f>'IV. Кап. інвестиції'!F9</f>
        <v>14752</v>
      </c>
      <c r="G116" s="143">
        <f t="shared" si="6"/>
        <v>14550</v>
      </c>
      <c r="H116" s="125">
        <f t="shared" si="3"/>
        <v>7302.9702970297021</v>
      </c>
    </row>
    <row r="117" spans="1:8" s="5" customFormat="1" ht="20.100000000000001" hidden="1" customHeight="1">
      <c r="A117" s="8" t="s">
        <v>25</v>
      </c>
      <c r="B117" s="58">
        <v>4030</v>
      </c>
      <c r="C117" s="142">
        <f>'IV. Кап. інвестиції'!C10</f>
        <v>43</v>
      </c>
      <c r="D117" s="142">
        <f>'IV. Кап. інвестиції'!D10</f>
        <v>283</v>
      </c>
      <c r="E117" s="188" t="str">
        <f>'IV. Кап. інвестиції'!E10</f>
        <v>-</v>
      </c>
      <c r="F117" s="142">
        <f>'IV. Кап. інвестиції'!F10</f>
        <v>283</v>
      </c>
      <c r="G117" s="143" t="e">
        <f t="shared" si="6"/>
        <v>#VALUE!</v>
      </c>
      <c r="H117" s="125" t="e">
        <f t="shared" si="3"/>
        <v>#VALUE!</v>
      </c>
    </row>
    <row r="118" spans="1:8" s="5" customFormat="1" hidden="1">
      <c r="A118" s="8" t="s">
        <v>3</v>
      </c>
      <c r="B118" s="57">
        <v>4040</v>
      </c>
      <c r="C118" s="142">
        <f>'IV. Кап. інвестиції'!C11</f>
        <v>15</v>
      </c>
      <c r="D118" s="142">
        <f>'IV. Кап. інвестиції'!D11</f>
        <v>1368</v>
      </c>
      <c r="E118" s="188" t="str">
        <f>'IV. Кап. інвестиції'!E11</f>
        <v>-</v>
      </c>
      <c r="F118" s="142">
        <f>'IV. Кап. інвестиції'!F11</f>
        <v>1368</v>
      </c>
      <c r="G118" s="143" t="e">
        <f t="shared" si="6"/>
        <v>#VALUE!</v>
      </c>
      <c r="H118" s="125" t="e">
        <f t="shared" si="3"/>
        <v>#VALUE!</v>
      </c>
    </row>
    <row r="119" spans="1:8" s="5" customFormat="1" ht="37.5" hidden="1">
      <c r="A119" s="8" t="s">
        <v>53</v>
      </c>
      <c r="B119" s="58">
        <v>4050</v>
      </c>
      <c r="C119" s="142">
        <f>'IV. Кап. інвестиції'!C12</f>
        <v>459</v>
      </c>
      <c r="D119" s="142">
        <f>'IV. Кап. інвестиції'!D12</f>
        <v>2392</v>
      </c>
      <c r="E119" s="188" t="str">
        <f>'IV. Кап. інвестиції'!E12</f>
        <v>-</v>
      </c>
      <c r="F119" s="142">
        <f>'IV. Кап. інвестиції'!F12</f>
        <v>2392</v>
      </c>
      <c r="G119" s="143"/>
      <c r="H119" s="125" t="e">
        <f t="shared" si="3"/>
        <v>#VALUE!</v>
      </c>
    </row>
    <row r="120" spans="1:8" s="5" customFormat="1" hidden="1">
      <c r="A120" s="8" t="s">
        <v>197</v>
      </c>
      <c r="B120" s="58">
        <v>4060</v>
      </c>
      <c r="C120" s="142" t="str">
        <f>'IV. Кап. інвестиції'!C13</f>
        <v>-</v>
      </c>
      <c r="D120" s="142" t="str">
        <f>'IV. Кап. інвестиції'!D13</f>
        <v>-</v>
      </c>
      <c r="E120" s="188" t="str">
        <f>'IV. Кап. інвестиції'!E13</f>
        <v>-</v>
      </c>
      <c r="F120" s="142" t="str">
        <f>'IV. Кап. інвестиції'!F13</f>
        <v>-</v>
      </c>
      <c r="G120" s="143" t="e">
        <f t="shared" si="6"/>
        <v>#VALUE!</v>
      </c>
      <c r="H120" s="125" t="e">
        <f t="shared" si="3"/>
        <v>#VALUE!</v>
      </c>
    </row>
    <row r="121" spans="1:8" s="5" customFormat="1" ht="20.100000000000001" hidden="1" customHeight="1">
      <c r="A121" s="72" t="s">
        <v>187</v>
      </c>
      <c r="B121" s="96">
        <v>4000</v>
      </c>
      <c r="C121" s="144">
        <f>SUM(C122:C125)</f>
        <v>0</v>
      </c>
      <c r="D121" s="144">
        <f>SUM(D122:D125)</f>
        <v>10487</v>
      </c>
      <c r="E121" s="144">
        <f>SUM(E122:E125)</f>
        <v>202</v>
      </c>
      <c r="F121" s="144">
        <f>SUM(F122:F125)</f>
        <v>18795</v>
      </c>
      <c r="G121" s="145">
        <f>F121-E121</f>
        <v>18593</v>
      </c>
      <c r="H121" s="126">
        <f t="shared" si="3"/>
        <v>9304.4554455445541</v>
      </c>
    </row>
    <row r="122" spans="1:8" s="5" customFormat="1" ht="20.100000000000001" hidden="1" customHeight="1">
      <c r="A122" s="40" t="s">
        <v>298</v>
      </c>
      <c r="B122" s="97" t="s">
        <v>188</v>
      </c>
      <c r="C122" s="200" t="s">
        <v>346</v>
      </c>
      <c r="D122" s="200" t="s">
        <v>346</v>
      </c>
      <c r="E122" s="142">
        <f>'6.2. Інша інфо_2'!M40</f>
        <v>0</v>
      </c>
      <c r="F122" s="142">
        <f>'6.2. Інша інфо_2'!N40</f>
        <v>0</v>
      </c>
      <c r="G122" s="143">
        <f>F122-E122</f>
        <v>0</v>
      </c>
      <c r="H122" s="125" t="e">
        <f t="shared" si="3"/>
        <v>#DIV/0!</v>
      </c>
    </row>
    <row r="123" spans="1:8" s="5" customFormat="1" ht="20.100000000000001" hidden="1" customHeight="1">
      <c r="A123" s="40" t="s">
        <v>299</v>
      </c>
      <c r="B123" s="97" t="s">
        <v>189</v>
      </c>
      <c r="C123" s="200" t="s">
        <v>346</v>
      </c>
      <c r="D123" s="200" t="s">
        <v>346</v>
      </c>
      <c r="E123" s="142">
        <f>'6.2. Інша інфо_2'!Q40</f>
        <v>0</v>
      </c>
      <c r="F123" s="142">
        <f>'6.2. Інша інфо_2'!R40</f>
        <v>0</v>
      </c>
      <c r="G123" s="143">
        <f>F123-E123</f>
        <v>0</v>
      </c>
      <c r="H123" s="125" t="e">
        <f t="shared" si="3"/>
        <v>#DIV/0!</v>
      </c>
    </row>
    <row r="124" spans="1:8" s="5" customFormat="1" ht="20.100000000000001" hidden="1" customHeight="1">
      <c r="A124" s="40" t="s">
        <v>161</v>
      </c>
      <c r="B124" s="97" t="s">
        <v>190</v>
      </c>
      <c r="C124" s="200" t="s">
        <v>346</v>
      </c>
      <c r="D124" s="155">
        <v>545</v>
      </c>
      <c r="E124" s="142">
        <f>'6.2. Інша інфо_2'!U40</f>
        <v>202</v>
      </c>
      <c r="F124" s="142">
        <f>'6.2. Інша інфо_2'!V40</f>
        <v>12884</v>
      </c>
      <c r="G124" s="143">
        <f>F124-E124</f>
        <v>12682</v>
      </c>
      <c r="H124" s="125">
        <f t="shared" si="3"/>
        <v>6378.2178217821784</v>
      </c>
    </row>
    <row r="125" spans="1:8" s="5" customFormat="1" ht="20.100000000000001" hidden="1" customHeight="1" thickBot="1">
      <c r="A125" s="111" t="s">
        <v>300</v>
      </c>
      <c r="B125" s="112" t="s">
        <v>191</v>
      </c>
      <c r="C125" s="201" t="s">
        <v>346</v>
      </c>
      <c r="D125" s="156">
        <v>9942</v>
      </c>
      <c r="E125" s="157">
        <f>'6.2. Інша інфо_2'!Y40</f>
        <v>0</v>
      </c>
      <c r="F125" s="157">
        <f>'6.2. Інша інфо_2'!Z40</f>
        <v>5911</v>
      </c>
      <c r="G125" s="157">
        <f>F125-E125</f>
        <v>5911</v>
      </c>
      <c r="H125" s="133" t="e">
        <f t="shared" si="3"/>
        <v>#DIV/0!</v>
      </c>
    </row>
    <row r="126" spans="1:8" s="5" customFormat="1" ht="19.5" thickBot="1">
      <c r="A126" s="348" t="s">
        <v>396</v>
      </c>
      <c r="B126" s="349"/>
      <c r="C126" s="349"/>
      <c r="D126" s="349"/>
      <c r="E126" s="349"/>
      <c r="F126" s="349"/>
      <c r="G126" s="349"/>
      <c r="H126" s="350"/>
    </row>
    <row r="127" spans="1:8" s="5" customFormat="1" ht="69" customHeight="1">
      <c r="A127" s="98" t="s">
        <v>398</v>
      </c>
      <c r="B127" s="99">
        <v>5010</v>
      </c>
      <c r="C127" s="252">
        <f>(C62/C30)*100</f>
        <v>-6.979122796462307</v>
      </c>
      <c r="D127" s="252">
        <f>(D62/D30)*100</f>
        <v>-6.6554451212995618</v>
      </c>
      <c r="E127" s="252">
        <f>(E62/E30)*100</f>
        <v>1.0357548240635641</v>
      </c>
      <c r="F127" s="252">
        <f>(F62/F30)*100</f>
        <v>-6.6554451212995618</v>
      </c>
      <c r="G127" s="274" t="s">
        <v>293</v>
      </c>
      <c r="H127" s="274" t="s">
        <v>293</v>
      </c>
    </row>
    <row r="128" spans="1:8" s="5" customFormat="1" ht="37.5">
      <c r="A128" s="98" t="s">
        <v>397</v>
      </c>
      <c r="B128" s="99">
        <v>5020</v>
      </c>
      <c r="C128" s="252">
        <f>(C62/C142)*100</f>
        <v>-8.1552305961754783</v>
      </c>
      <c r="D128" s="252">
        <f>(D62/D142)*100</f>
        <v>-4.7077277795626777</v>
      </c>
      <c r="E128" s="252">
        <f>(E62/E142)*100</f>
        <v>1.6542034896895537</v>
      </c>
      <c r="F128" s="252">
        <v>-4.7</v>
      </c>
      <c r="G128" s="274" t="s">
        <v>293</v>
      </c>
      <c r="H128" s="274" t="s">
        <v>293</v>
      </c>
    </row>
    <row r="129" spans="1:8" s="5" customFormat="1" ht="37.5">
      <c r="A129" s="73" t="s">
        <v>399</v>
      </c>
      <c r="B129" s="6">
        <v>5030</v>
      </c>
      <c r="C129" s="253">
        <f>(C62/C150)*100</f>
        <v>-10.807285601155261</v>
      </c>
      <c r="D129" s="253">
        <f>(D62/D150)*100</f>
        <v>-6.3912764592687621</v>
      </c>
      <c r="E129" s="253">
        <f>(E62/E150)*100</f>
        <v>1.8041024796111707</v>
      </c>
      <c r="F129" s="253">
        <v>-6.4</v>
      </c>
      <c r="G129" s="274" t="s">
        <v>293</v>
      </c>
      <c r="H129" s="274" t="s">
        <v>293</v>
      </c>
    </row>
    <row r="130" spans="1:8" s="223" customFormat="1" ht="48" customHeight="1">
      <c r="A130" s="100" t="s">
        <v>400</v>
      </c>
      <c r="B130" s="220">
        <v>5040</v>
      </c>
      <c r="C130" s="254">
        <f>(C47/C30)*100</f>
        <v>-4.7078996450273749</v>
      </c>
      <c r="D130" s="254">
        <f t="shared" ref="D130:F130" si="7">(D47/D30)*100</f>
        <v>-4.8840440312065834</v>
      </c>
      <c r="E130" s="254">
        <f t="shared" si="7"/>
        <v>4.1572077185017031</v>
      </c>
      <c r="F130" s="254">
        <f t="shared" si="7"/>
        <v>-4.8840440312065834</v>
      </c>
      <c r="G130" s="274" t="s">
        <v>293</v>
      </c>
      <c r="H130" s="274" t="s">
        <v>293</v>
      </c>
    </row>
    <row r="131" spans="1:8" s="5" customFormat="1" ht="56.25">
      <c r="A131" s="100" t="s">
        <v>401</v>
      </c>
      <c r="B131" s="101">
        <v>5050</v>
      </c>
      <c r="C131" s="254">
        <f>C150/C147</f>
        <v>3.0750608795301533</v>
      </c>
      <c r="D131" s="254">
        <f>D150/D147</f>
        <v>2.7963122399196441</v>
      </c>
      <c r="E131" s="254">
        <f>E150/E147</f>
        <v>11.035454545454545</v>
      </c>
      <c r="F131" s="254">
        <v>2.8</v>
      </c>
      <c r="G131" s="274" t="s">
        <v>293</v>
      </c>
      <c r="H131" s="274" t="s">
        <v>293</v>
      </c>
    </row>
    <row r="132" spans="1:8" s="5" customFormat="1" ht="46.5" customHeight="1" thickBot="1">
      <c r="A132" s="134" t="s">
        <v>402</v>
      </c>
      <c r="B132" s="135">
        <v>5060</v>
      </c>
      <c r="C132" s="255">
        <f>C137/C136</f>
        <v>0.24314414088725922</v>
      </c>
      <c r="D132" s="255">
        <f>D137/D136</f>
        <v>0.16757270997553683</v>
      </c>
      <c r="E132" s="255">
        <f>E137/E136</f>
        <v>0.24223535733476625</v>
      </c>
      <c r="F132" s="255">
        <v>0.2</v>
      </c>
      <c r="G132" s="274" t="s">
        <v>293</v>
      </c>
      <c r="H132" s="274" t="s">
        <v>293</v>
      </c>
    </row>
    <row r="133" spans="1:8" s="5" customFormat="1" ht="19.5" thickBot="1">
      <c r="A133" s="345" t="s">
        <v>403</v>
      </c>
      <c r="B133" s="346"/>
      <c r="C133" s="346"/>
      <c r="D133" s="346"/>
      <c r="E133" s="346"/>
      <c r="F133" s="346"/>
      <c r="G133" s="346"/>
      <c r="H133" s="347"/>
    </row>
    <row r="134" spans="1:8" s="5" customFormat="1" ht="20.100000000000001" customHeight="1">
      <c r="A134" s="94" t="s">
        <v>250</v>
      </c>
      <c r="B134" s="270">
        <v>6000</v>
      </c>
      <c r="C134" s="159">
        <v>14704</v>
      </c>
      <c r="D134" s="159">
        <v>32014</v>
      </c>
      <c r="E134" s="159">
        <v>14127</v>
      </c>
      <c r="F134" s="187" t="s">
        <v>293</v>
      </c>
      <c r="G134" s="280">
        <f>D134-E134</f>
        <v>17887</v>
      </c>
      <c r="H134" s="281">
        <f>(D134/E134)*100</f>
        <v>226.61570043179728</v>
      </c>
    </row>
    <row r="135" spans="1:8" s="5" customFormat="1" ht="20.100000000000001" customHeight="1">
      <c r="A135" s="98" t="s">
        <v>251</v>
      </c>
      <c r="B135" s="99">
        <v>6001</v>
      </c>
      <c r="C135" s="158">
        <f>C136-C137</f>
        <v>14655</v>
      </c>
      <c r="D135" s="158">
        <f>D136-D137</f>
        <v>30625</v>
      </c>
      <c r="E135" s="158">
        <f>E136-E137</f>
        <v>14102</v>
      </c>
      <c r="F135" s="187" t="s">
        <v>293</v>
      </c>
      <c r="G135" s="280">
        <f t="shared" ref="G135:G150" si="8">D135-E135</f>
        <v>16523</v>
      </c>
      <c r="H135" s="281">
        <f t="shared" ref="H135:H150" si="9">(D135/E135)*100</f>
        <v>217.16777762019572</v>
      </c>
    </row>
    <row r="136" spans="1:8" s="5" customFormat="1" ht="20.100000000000001" customHeight="1">
      <c r="A136" s="98" t="s">
        <v>252</v>
      </c>
      <c r="B136" s="99">
        <v>6002</v>
      </c>
      <c r="C136" s="155">
        <v>19363</v>
      </c>
      <c r="D136" s="155">
        <v>36790</v>
      </c>
      <c r="E136" s="155">
        <v>18610</v>
      </c>
      <c r="F136" s="187" t="s">
        <v>293</v>
      </c>
      <c r="G136" s="280">
        <f t="shared" si="8"/>
        <v>18180</v>
      </c>
      <c r="H136" s="281">
        <f t="shared" si="9"/>
        <v>197.68941429339066</v>
      </c>
    </row>
    <row r="137" spans="1:8" s="5" customFormat="1" ht="20.100000000000001" customHeight="1">
      <c r="A137" s="98" t="s">
        <v>253</v>
      </c>
      <c r="B137" s="99">
        <v>6003</v>
      </c>
      <c r="C137" s="155">
        <v>4708</v>
      </c>
      <c r="D137" s="155">
        <v>6165</v>
      </c>
      <c r="E137" s="155">
        <v>4508</v>
      </c>
      <c r="F137" s="187" t="s">
        <v>293</v>
      </c>
      <c r="G137" s="280">
        <f t="shared" si="8"/>
        <v>1657</v>
      </c>
      <c r="H137" s="281">
        <f t="shared" si="9"/>
        <v>136.75687666370897</v>
      </c>
    </row>
    <row r="138" spans="1:8" s="5" customFormat="1" ht="20.100000000000001" customHeight="1">
      <c r="A138" s="72" t="s">
        <v>254</v>
      </c>
      <c r="B138" s="246">
        <v>6010</v>
      </c>
      <c r="C138" s="159">
        <v>13744</v>
      </c>
      <c r="D138" s="159">
        <v>20899</v>
      </c>
      <c r="E138" s="159">
        <v>12351</v>
      </c>
      <c r="F138" s="187" t="s">
        <v>293</v>
      </c>
      <c r="G138" s="280">
        <f t="shared" si="8"/>
        <v>8548</v>
      </c>
      <c r="H138" s="281">
        <f t="shared" si="9"/>
        <v>169.20897093352764</v>
      </c>
    </row>
    <row r="139" spans="1:8" s="223" customFormat="1" ht="20.100000000000001" customHeight="1">
      <c r="A139" s="73" t="s">
        <v>404</v>
      </c>
      <c r="B139" s="215">
        <v>6011</v>
      </c>
      <c r="C139" s="155">
        <v>6047</v>
      </c>
      <c r="D139" s="155">
        <v>5519</v>
      </c>
      <c r="E139" s="155"/>
      <c r="F139" s="187" t="s">
        <v>293</v>
      </c>
      <c r="G139" s="280">
        <f t="shared" si="8"/>
        <v>5519</v>
      </c>
      <c r="H139" s="281" t="s">
        <v>346</v>
      </c>
    </row>
    <row r="140" spans="1:8" s="223" customFormat="1" ht="20.100000000000001" customHeight="1">
      <c r="A140" s="73" t="s">
        <v>405</v>
      </c>
      <c r="B140" s="215">
        <v>6012</v>
      </c>
      <c r="C140" s="200">
        <v>103</v>
      </c>
      <c r="D140" s="155">
        <v>2735</v>
      </c>
      <c r="E140" s="155"/>
      <c r="F140" s="187" t="s">
        <v>293</v>
      </c>
      <c r="G140" s="280">
        <f t="shared" si="8"/>
        <v>2735</v>
      </c>
      <c r="H140" s="281" t="s">
        <v>346</v>
      </c>
    </row>
    <row r="141" spans="1:8" s="5" customFormat="1">
      <c r="A141" s="73" t="s">
        <v>406</v>
      </c>
      <c r="B141" s="6">
        <v>6013</v>
      </c>
      <c r="C141" s="155">
        <v>5826</v>
      </c>
      <c r="D141" s="155">
        <v>11016</v>
      </c>
      <c r="E141" s="155">
        <v>2085</v>
      </c>
      <c r="F141" s="187" t="s">
        <v>293</v>
      </c>
      <c r="G141" s="280">
        <f t="shared" si="8"/>
        <v>8931</v>
      </c>
      <c r="H141" s="281">
        <f t="shared" si="9"/>
        <v>528.34532374100718</v>
      </c>
    </row>
    <row r="142" spans="1:8" s="5" customFormat="1" ht="20.100000000000001" customHeight="1">
      <c r="A142" s="72" t="s">
        <v>145</v>
      </c>
      <c r="B142" s="230">
        <v>6020</v>
      </c>
      <c r="C142" s="159">
        <f>C134+C138</f>
        <v>28448</v>
      </c>
      <c r="D142" s="159">
        <f>D134+D138</f>
        <v>52913</v>
      </c>
      <c r="E142" s="159">
        <f>E134+E138</f>
        <v>26478</v>
      </c>
      <c r="F142" s="187" t="s">
        <v>293</v>
      </c>
      <c r="G142" s="280">
        <f t="shared" si="8"/>
        <v>26435</v>
      </c>
      <c r="H142" s="281">
        <f t="shared" si="9"/>
        <v>199.83760102726794</v>
      </c>
    </row>
    <row r="143" spans="1:8" s="5" customFormat="1" ht="20.100000000000001" customHeight="1">
      <c r="A143" s="73" t="s">
        <v>103</v>
      </c>
      <c r="B143" s="6">
        <v>6030</v>
      </c>
      <c r="C143" s="200" t="s">
        <v>346</v>
      </c>
      <c r="D143" s="200" t="s">
        <v>346</v>
      </c>
      <c r="E143" s="155"/>
      <c r="F143" s="187" t="s">
        <v>293</v>
      </c>
      <c r="G143" s="303" t="s">
        <v>346</v>
      </c>
      <c r="H143" s="281" t="s">
        <v>346</v>
      </c>
    </row>
    <row r="144" spans="1:8" s="5" customFormat="1" ht="20.100000000000001" customHeight="1">
      <c r="A144" s="72" t="s">
        <v>407</v>
      </c>
      <c r="B144" s="246">
        <v>6040</v>
      </c>
      <c r="C144" s="159">
        <v>6981</v>
      </c>
      <c r="D144" s="159">
        <v>13938</v>
      </c>
      <c r="E144" s="159">
        <v>2200</v>
      </c>
      <c r="F144" s="187" t="s">
        <v>293</v>
      </c>
      <c r="G144" s="280">
        <f t="shared" si="8"/>
        <v>11738</v>
      </c>
      <c r="H144" s="281">
        <f t="shared" si="9"/>
        <v>633.54545454545462</v>
      </c>
    </row>
    <row r="145" spans="1:8" s="223" customFormat="1" ht="20.100000000000001" customHeight="1">
      <c r="A145" s="73" t="s">
        <v>408</v>
      </c>
      <c r="B145" s="215">
        <v>6041</v>
      </c>
      <c r="C145" s="200">
        <v>4449</v>
      </c>
      <c r="D145" s="200">
        <v>11316</v>
      </c>
      <c r="E145" s="155"/>
      <c r="F145" s="187" t="s">
        <v>293</v>
      </c>
      <c r="G145" s="280">
        <f t="shared" si="8"/>
        <v>11316</v>
      </c>
      <c r="H145" s="281" t="s">
        <v>346</v>
      </c>
    </row>
    <row r="146" spans="1:8" s="223" customFormat="1" ht="20.100000000000001" customHeight="1">
      <c r="A146" s="73" t="s">
        <v>409</v>
      </c>
      <c r="B146" s="215">
        <v>6042</v>
      </c>
      <c r="C146" s="200">
        <v>868</v>
      </c>
      <c r="D146" s="155">
        <v>46</v>
      </c>
      <c r="E146" s="155"/>
      <c r="F146" s="187" t="s">
        <v>293</v>
      </c>
      <c r="G146" s="280">
        <f t="shared" si="8"/>
        <v>46</v>
      </c>
      <c r="H146" s="281" t="s">
        <v>346</v>
      </c>
    </row>
    <row r="147" spans="1:8" s="5" customFormat="1" ht="20.100000000000001" customHeight="1">
      <c r="A147" s="72" t="s">
        <v>410</v>
      </c>
      <c r="B147" s="230">
        <v>6050</v>
      </c>
      <c r="C147" s="160">
        <f>SUM(C143:C144)</f>
        <v>6981</v>
      </c>
      <c r="D147" s="160">
        <f>SUM(D143:D144)</f>
        <v>13938</v>
      </c>
      <c r="E147" s="160">
        <f>SUM(E143:E144)</f>
        <v>2200</v>
      </c>
      <c r="F147" s="187" t="s">
        <v>293</v>
      </c>
      <c r="G147" s="280">
        <f t="shared" si="8"/>
        <v>11738</v>
      </c>
      <c r="H147" s="281">
        <f t="shared" si="9"/>
        <v>633.54545454545462</v>
      </c>
    </row>
    <row r="148" spans="1:8" s="5" customFormat="1" ht="20.100000000000001" customHeight="1">
      <c r="A148" s="73" t="s">
        <v>411</v>
      </c>
      <c r="B148" s="6">
        <v>6060</v>
      </c>
      <c r="C148" s="155"/>
      <c r="D148" s="155"/>
      <c r="E148" s="155"/>
      <c r="F148" s="187" t="s">
        <v>293</v>
      </c>
      <c r="G148" s="280">
        <f t="shared" si="8"/>
        <v>0</v>
      </c>
      <c r="H148" s="281" t="s">
        <v>346</v>
      </c>
    </row>
    <row r="149" spans="1:8" s="5" customFormat="1">
      <c r="A149" s="73" t="s">
        <v>412</v>
      </c>
      <c r="B149" s="6">
        <v>6070</v>
      </c>
      <c r="C149" s="155"/>
      <c r="D149" s="155"/>
      <c r="E149" s="155"/>
      <c r="F149" s="187" t="s">
        <v>293</v>
      </c>
      <c r="G149" s="280">
        <f t="shared" si="8"/>
        <v>0</v>
      </c>
      <c r="H149" s="281" t="s">
        <v>346</v>
      </c>
    </row>
    <row r="150" spans="1:8" s="5" customFormat="1" ht="20.100000000000001" customHeight="1" thickBot="1">
      <c r="A150" s="72" t="s">
        <v>96</v>
      </c>
      <c r="B150" s="230">
        <v>6080</v>
      </c>
      <c r="C150" s="159">
        <v>21467</v>
      </c>
      <c r="D150" s="159">
        <v>38975</v>
      </c>
      <c r="E150" s="159">
        <v>24278</v>
      </c>
      <c r="F150" s="187" t="s">
        <v>293</v>
      </c>
      <c r="G150" s="280">
        <f t="shared" si="8"/>
        <v>14697</v>
      </c>
      <c r="H150" s="281">
        <f t="shared" si="9"/>
        <v>160.53628799736387</v>
      </c>
    </row>
    <row r="151" spans="1:8" s="5" customFormat="1">
      <c r="A151" s="360" t="s">
        <v>413</v>
      </c>
      <c r="B151" s="361"/>
      <c r="C151" s="361"/>
      <c r="D151" s="361"/>
      <c r="E151" s="361"/>
      <c r="F151" s="361"/>
      <c r="G151" s="361"/>
      <c r="H151" s="362"/>
    </row>
    <row r="152" spans="1:8" s="223" customFormat="1">
      <c r="A152" s="72" t="s">
        <v>414</v>
      </c>
      <c r="B152" s="256">
        <v>7000</v>
      </c>
      <c r="C152" s="257" t="s">
        <v>346</v>
      </c>
      <c r="D152" s="257" t="s">
        <v>346</v>
      </c>
      <c r="E152" s="257" t="s">
        <v>346</v>
      </c>
      <c r="F152" s="257" t="s">
        <v>346</v>
      </c>
      <c r="G152" s="257" t="s">
        <v>346</v>
      </c>
      <c r="H152" s="257" t="s">
        <v>346</v>
      </c>
    </row>
    <row r="153" spans="1:8" s="5" customFormat="1" ht="20.100000000000001" customHeight="1">
      <c r="A153" s="94" t="s">
        <v>273</v>
      </c>
      <c r="B153" s="258" t="s">
        <v>234</v>
      </c>
      <c r="C153" s="304">
        <f>SUM(C154:C156)</f>
        <v>0</v>
      </c>
      <c r="D153" s="304">
        <f>SUM(D154:D156)</f>
        <v>0</v>
      </c>
      <c r="E153" s="304" t="s">
        <v>346</v>
      </c>
      <c r="F153" s="304" t="s">
        <v>346</v>
      </c>
      <c r="G153" s="306" t="s">
        <v>346</v>
      </c>
      <c r="H153" s="126" t="s">
        <v>346</v>
      </c>
    </row>
    <row r="154" spans="1:8" s="5" customFormat="1" ht="20.100000000000001" customHeight="1">
      <c r="A154" s="73" t="s">
        <v>301</v>
      </c>
      <c r="B154" s="102" t="s">
        <v>235</v>
      </c>
      <c r="C154" s="308" t="s">
        <v>346</v>
      </c>
      <c r="D154" s="308" t="s">
        <v>346</v>
      </c>
      <c r="E154" s="306" t="s">
        <v>346</v>
      </c>
      <c r="F154" s="306" t="s">
        <v>346</v>
      </c>
      <c r="G154" s="307" t="s">
        <v>346</v>
      </c>
      <c r="H154" s="126" t="s">
        <v>346</v>
      </c>
    </row>
    <row r="155" spans="1:8" s="5" customFormat="1" ht="20.100000000000001" customHeight="1">
      <c r="A155" s="73" t="s">
        <v>302</v>
      </c>
      <c r="B155" s="102" t="s">
        <v>236</v>
      </c>
      <c r="C155" s="308" t="s">
        <v>346</v>
      </c>
      <c r="D155" s="308" t="s">
        <v>346</v>
      </c>
      <c r="E155" s="306" t="s">
        <v>346</v>
      </c>
      <c r="F155" s="306" t="s">
        <v>346</v>
      </c>
      <c r="G155" s="307" t="s">
        <v>346</v>
      </c>
      <c r="H155" s="126" t="s">
        <v>346</v>
      </c>
    </row>
    <row r="156" spans="1:8" s="5" customFormat="1" ht="20.100000000000001" customHeight="1">
      <c r="A156" s="73" t="s">
        <v>303</v>
      </c>
      <c r="B156" s="102" t="s">
        <v>237</v>
      </c>
      <c r="C156" s="308" t="s">
        <v>346</v>
      </c>
      <c r="D156" s="308" t="s">
        <v>346</v>
      </c>
      <c r="E156" s="306" t="s">
        <v>346</v>
      </c>
      <c r="F156" s="306" t="s">
        <v>346</v>
      </c>
      <c r="G156" s="307" t="s">
        <v>346</v>
      </c>
      <c r="H156" s="126" t="s">
        <v>346</v>
      </c>
    </row>
    <row r="157" spans="1:8" s="5" customFormat="1" ht="20.100000000000001" customHeight="1">
      <c r="A157" s="72" t="s">
        <v>274</v>
      </c>
      <c r="B157" s="259" t="s">
        <v>415</v>
      </c>
      <c r="C157" s="305">
        <f>SUM(C158:C160)</f>
        <v>0</v>
      </c>
      <c r="D157" s="305">
        <f>SUM(D158:D160)</f>
        <v>0</v>
      </c>
      <c r="E157" s="305" t="s">
        <v>346</v>
      </c>
      <c r="F157" s="305" t="s">
        <v>346</v>
      </c>
      <c r="G157" s="307" t="s">
        <v>346</v>
      </c>
      <c r="H157" s="126" t="s">
        <v>346</v>
      </c>
    </row>
    <row r="158" spans="1:8" s="5" customFormat="1" ht="20.100000000000001" customHeight="1">
      <c r="A158" s="73" t="s">
        <v>301</v>
      </c>
      <c r="B158" s="102" t="s">
        <v>416</v>
      </c>
      <c r="C158" s="308" t="s">
        <v>346</v>
      </c>
      <c r="D158" s="308" t="s">
        <v>346</v>
      </c>
      <c r="E158" s="306" t="s">
        <v>346</v>
      </c>
      <c r="F158" s="306" t="s">
        <v>346</v>
      </c>
      <c r="G158" s="307" t="s">
        <v>346</v>
      </c>
      <c r="H158" s="126" t="s">
        <v>346</v>
      </c>
    </row>
    <row r="159" spans="1:8" s="5" customFormat="1" ht="20.100000000000001" customHeight="1">
      <c r="A159" s="73" t="s">
        <v>302</v>
      </c>
      <c r="B159" s="102" t="s">
        <v>417</v>
      </c>
      <c r="C159" s="308" t="s">
        <v>346</v>
      </c>
      <c r="D159" s="308" t="s">
        <v>346</v>
      </c>
      <c r="E159" s="306" t="s">
        <v>346</v>
      </c>
      <c r="F159" s="306" t="s">
        <v>346</v>
      </c>
      <c r="G159" s="307" t="s">
        <v>346</v>
      </c>
      <c r="H159" s="126" t="s">
        <v>346</v>
      </c>
    </row>
    <row r="160" spans="1:8" s="5" customFormat="1" ht="20.100000000000001" customHeight="1">
      <c r="A160" s="100" t="s">
        <v>303</v>
      </c>
      <c r="B160" s="103" t="s">
        <v>418</v>
      </c>
      <c r="C160" s="309" t="s">
        <v>346</v>
      </c>
      <c r="D160" s="309" t="s">
        <v>346</v>
      </c>
      <c r="E160" s="310" t="s">
        <v>346</v>
      </c>
      <c r="F160" s="310" t="s">
        <v>346</v>
      </c>
      <c r="G160" s="311" t="s">
        <v>346</v>
      </c>
      <c r="H160" s="312" t="s">
        <v>346</v>
      </c>
    </row>
    <row r="161" spans="1:8" s="223" customFormat="1" ht="20.100000000000001" customHeight="1">
      <c r="A161" s="73" t="s">
        <v>419</v>
      </c>
      <c r="B161" s="259" t="s">
        <v>420</v>
      </c>
      <c r="C161" s="308" t="s">
        <v>346</v>
      </c>
      <c r="D161" s="308" t="s">
        <v>346</v>
      </c>
      <c r="E161" s="307" t="s">
        <v>346</v>
      </c>
      <c r="F161" s="307" t="s">
        <v>346</v>
      </c>
      <c r="G161" s="307" t="s">
        <v>346</v>
      </c>
      <c r="H161" s="132" t="s">
        <v>346</v>
      </c>
    </row>
    <row r="162" spans="1:8" s="5" customFormat="1" ht="19.5" thickBot="1">
      <c r="A162" s="363"/>
      <c r="B162" s="364"/>
      <c r="C162" s="364"/>
      <c r="D162" s="364"/>
      <c r="E162" s="364"/>
      <c r="F162" s="364"/>
      <c r="G162" s="364"/>
      <c r="H162" s="365"/>
    </row>
    <row r="163" spans="1:8" s="5" customFormat="1" ht="60.75" customHeight="1">
      <c r="A163" s="72" t="s">
        <v>261</v>
      </c>
      <c r="B163" s="102" t="s">
        <v>238</v>
      </c>
      <c r="C163" s="299">
        <f>SUM(C166:C168)</f>
        <v>32</v>
      </c>
      <c r="D163" s="299">
        <v>34</v>
      </c>
      <c r="E163" s="299">
        <f>SUM(E166:E168)</f>
        <v>53</v>
      </c>
      <c r="F163" s="299">
        <f>SUM(F166:F168)</f>
        <v>34</v>
      </c>
      <c r="G163" s="288">
        <f>F163-E163</f>
        <v>-19</v>
      </c>
      <c r="H163" s="126">
        <f t="shared" ref="H163" si="10">(F163/E163)*100</f>
        <v>64.15094339622641</v>
      </c>
    </row>
    <row r="164" spans="1:8" s="177" customFormat="1" ht="22.5" customHeight="1">
      <c r="A164" s="73" t="s">
        <v>347</v>
      </c>
      <c r="B164" s="102" t="s">
        <v>239</v>
      </c>
      <c r="C164" s="298" t="s">
        <v>346</v>
      </c>
      <c r="D164" s="292" t="s">
        <v>346</v>
      </c>
      <c r="E164" s="298" t="s">
        <v>346</v>
      </c>
      <c r="F164" s="298" t="s">
        <v>346</v>
      </c>
      <c r="G164" s="298" t="s">
        <v>346</v>
      </c>
      <c r="H164" s="297" t="s">
        <v>346</v>
      </c>
    </row>
    <row r="165" spans="1:8" s="177" customFormat="1" ht="22.5" customHeight="1">
      <c r="A165" s="73" t="s">
        <v>348</v>
      </c>
      <c r="B165" s="102" t="s">
        <v>240</v>
      </c>
      <c r="C165" s="298" t="s">
        <v>346</v>
      </c>
      <c r="D165" s="292" t="s">
        <v>346</v>
      </c>
      <c r="E165" s="298" t="s">
        <v>346</v>
      </c>
      <c r="F165" s="298" t="s">
        <v>346</v>
      </c>
      <c r="G165" s="298" t="s">
        <v>346</v>
      </c>
      <c r="H165" s="297" t="s">
        <v>346</v>
      </c>
    </row>
    <row r="166" spans="1:8" s="5" customFormat="1">
      <c r="A166" s="176" t="s">
        <v>349</v>
      </c>
      <c r="B166" s="102" t="s">
        <v>241</v>
      </c>
      <c r="C166" s="143">
        <v>1</v>
      </c>
      <c r="D166" s="277">
        <v>1</v>
      </c>
      <c r="E166" s="143">
        <v>1</v>
      </c>
      <c r="F166" s="143">
        <v>1</v>
      </c>
      <c r="G166" s="143">
        <f>F166-E166</f>
        <v>0</v>
      </c>
      <c r="H166" s="125">
        <f>(F166/E166)*100</f>
        <v>100</v>
      </c>
    </row>
    <row r="167" spans="1:8" s="5" customFormat="1">
      <c r="A167" s="8" t="s">
        <v>156</v>
      </c>
      <c r="B167" s="102" t="s">
        <v>350</v>
      </c>
      <c r="C167" s="143">
        <v>14</v>
      </c>
      <c r="D167" s="277">
        <v>14</v>
      </c>
      <c r="E167" s="143">
        <v>22</v>
      </c>
      <c r="F167" s="143">
        <v>14</v>
      </c>
      <c r="G167" s="143">
        <f t="shared" ref="G167:G183" si="11">F167-E167</f>
        <v>-8</v>
      </c>
      <c r="H167" s="125">
        <f t="shared" ref="H167:H183" si="12">(F167/E167)*100</f>
        <v>63.636363636363633</v>
      </c>
    </row>
    <row r="168" spans="1:8" s="5" customFormat="1">
      <c r="A168" s="8" t="s">
        <v>157</v>
      </c>
      <c r="B168" s="102" t="s">
        <v>351</v>
      </c>
      <c r="C168" s="143">
        <v>17</v>
      </c>
      <c r="D168" s="277">
        <v>19</v>
      </c>
      <c r="E168" s="143">
        <v>30</v>
      </c>
      <c r="F168" s="143">
        <v>19</v>
      </c>
      <c r="G168" s="143">
        <f t="shared" si="11"/>
        <v>-11</v>
      </c>
      <c r="H168" s="125">
        <f t="shared" si="12"/>
        <v>63.333333333333329</v>
      </c>
    </row>
    <row r="169" spans="1:8" s="5" customFormat="1" ht="20.100000000000001" customHeight="1">
      <c r="A169" s="72" t="s">
        <v>5</v>
      </c>
      <c r="B169" s="259" t="s">
        <v>242</v>
      </c>
      <c r="C169" s="293">
        <f>C72</f>
        <v>7494</v>
      </c>
      <c r="D169" s="293">
        <f>D72</f>
        <v>9954</v>
      </c>
      <c r="E169" s="293">
        <f>E72</f>
        <v>10261</v>
      </c>
      <c r="F169" s="293">
        <f>F72</f>
        <v>9954</v>
      </c>
      <c r="G169" s="293">
        <f t="shared" si="11"/>
        <v>-307</v>
      </c>
      <c r="H169" s="126">
        <f t="shared" si="12"/>
        <v>97.008088880226097</v>
      </c>
    </row>
    <row r="170" spans="1:8" s="223" customFormat="1" ht="20.100000000000001" customHeight="1">
      <c r="A170" s="73" t="s">
        <v>347</v>
      </c>
      <c r="B170" s="102" t="s">
        <v>421</v>
      </c>
      <c r="C170" s="298" t="s">
        <v>346</v>
      </c>
      <c r="D170" s="292" t="s">
        <v>346</v>
      </c>
      <c r="E170" s="298" t="s">
        <v>346</v>
      </c>
      <c r="F170" s="298" t="s">
        <v>346</v>
      </c>
      <c r="G170" s="298" t="s">
        <v>346</v>
      </c>
      <c r="H170" s="297" t="s">
        <v>346</v>
      </c>
    </row>
    <row r="171" spans="1:8" s="223" customFormat="1" ht="20.100000000000001" customHeight="1">
      <c r="A171" s="73" t="s">
        <v>348</v>
      </c>
      <c r="B171" s="102" t="s">
        <v>422</v>
      </c>
      <c r="C171" s="298" t="s">
        <v>346</v>
      </c>
      <c r="D171" s="292" t="s">
        <v>346</v>
      </c>
      <c r="E171" s="298" t="s">
        <v>346</v>
      </c>
      <c r="F171" s="298" t="s">
        <v>346</v>
      </c>
      <c r="G171" s="298" t="s">
        <v>346</v>
      </c>
      <c r="H171" s="297" t="s">
        <v>346</v>
      </c>
    </row>
    <row r="172" spans="1:8" s="223" customFormat="1" ht="20.100000000000001" customHeight="1">
      <c r="A172" s="226" t="s">
        <v>349</v>
      </c>
      <c r="B172" s="102" t="s">
        <v>423</v>
      </c>
      <c r="C172" s="293">
        <v>497</v>
      </c>
      <c r="D172" s="294">
        <v>523</v>
      </c>
      <c r="E172" s="296">
        <v>500</v>
      </c>
      <c r="F172" s="295">
        <v>523</v>
      </c>
      <c r="G172" s="145">
        <f t="shared" si="11"/>
        <v>23</v>
      </c>
      <c r="H172" s="126">
        <f t="shared" si="12"/>
        <v>104.60000000000001</v>
      </c>
    </row>
    <row r="173" spans="1:8" s="223" customFormat="1" ht="20.100000000000001" customHeight="1">
      <c r="A173" s="226" t="s">
        <v>156</v>
      </c>
      <c r="B173" s="102" t="s">
        <v>424</v>
      </c>
      <c r="C173" s="293">
        <v>4145</v>
      </c>
      <c r="D173" s="294">
        <v>5783</v>
      </c>
      <c r="E173" s="296">
        <v>5237</v>
      </c>
      <c r="F173" s="295">
        <v>5783</v>
      </c>
      <c r="G173" s="145">
        <f t="shared" si="11"/>
        <v>546</v>
      </c>
      <c r="H173" s="126">
        <f t="shared" si="12"/>
        <v>110.42581630704602</v>
      </c>
    </row>
    <row r="174" spans="1:8" s="223" customFormat="1" ht="20.100000000000001" customHeight="1">
      <c r="A174" s="226" t="s">
        <v>157</v>
      </c>
      <c r="B174" s="102" t="s">
        <v>425</v>
      </c>
      <c r="C174" s="293">
        <v>2852</v>
      </c>
      <c r="D174" s="294">
        <v>3648</v>
      </c>
      <c r="E174" s="296">
        <v>4524</v>
      </c>
      <c r="F174" s="295">
        <v>3648</v>
      </c>
      <c r="G174" s="145">
        <f t="shared" si="11"/>
        <v>-876</v>
      </c>
      <c r="H174" s="126">
        <f t="shared" si="12"/>
        <v>80.636604774535812</v>
      </c>
    </row>
    <row r="175" spans="1:8" s="5" customFormat="1" ht="37.5">
      <c r="A175" s="72" t="s">
        <v>192</v>
      </c>
      <c r="B175" s="259" t="s">
        <v>243</v>
      </c>
      <c r="C175" s="161">
        <f>(C169/C163)/12*1000</f>
        <v>19515.625</v>
      </c>
      <c r="D175" s="278">
        <f>(D169/D163)/12*1000</f>
        <v>24397.058823529409</v>
      </c>
      <c r="E175" s="278">
        <f>(E169/E163)/12*1000</f>
        <v>16133.647798742139</v>
      </c>
      <c r="F175" s="278">
        <f>(F169/F163)/12*1000</f>
        <v>24397.058823529409</v>
      </c>
      <c r="G175" s="145">
        <f t="shared" si="11"/>
        <v>8263.4110247872704</v>
      </c>
      <c r="H175" s="126">
        <f t="shared" si="12"/>
        <v>151.21849148976418</v>
      </c>
    </row>
    <row r="176" spans="1:8" s="177" customFormat="1">
      <c r="A176" s="73" t="s">
        <v>426</v>
      </c>
      <c r="B176" s="102" t="s">
        <v>244</v>
      </c>
      <c r="C176" s="189" t="s">
        <v>346</v>
      </c>
      <c r="D176" s="187" t="s">
        <v>346</v>
      </c>
      <c r="E176" s="189" t="s">
        <v>346</v>
      </c>
      <c r="F176" s="189" t="s">
        <v>346</v>
      </c>
      <c r="G176" s="189" t="s">
        <v>346</v>
      </c>
      <c r="H176" s="189" t="s">
        <v>346</v>
      </c>
    </row>
    <row r="177" spans="1:9" s="177" customFormat="1">
      <c r="A177" s="73" t="s">
        <v>427</v>
      </c>
      <c r="B177" s="102" t="s">
        <v>245</v>
      </c>
      <c r="C177" s="189" t="s">
        <v>346</v>
      </c>
      <c r="D177" s="187" t="s">
        <v>346</v>
      </c>
      <c r="E177" s="189" t="s">
        <v>346</v>
      </c>
      <c r="F177" s="189" t="s">
        <v>346</v>
      </c>
      <c r="G177" s="189" t="s">
        <v>346</v>
      </c>
      <c r="H177" s="189" t="s">
        <v>346</v>
      </c>
    </row>
    <row r="178" spans="1:9" s="5" customFormat="1" ht="20.100000000000001" customHeight="1">
      <c r="A178" s="176" t="s">
        <v>349</v>
      </c>
      <c r="B178" s="102" t="s">
        <v>246</v>
      </c>
      <c r="C178" s="162">
        <f>(C172/C166)/12*1000</f>
        <v>41416.666666666664</v>
      </c>
      <c r="D178" s="162">
        <f>(D172/D166)/12*1000</f>
        <v>43583.333333333336</v>
      </c>
      <c r="E178" s="162">
        <f>(E172/E166)/12*1000</f>
        <v>41666.666666666664</v>
      </c>
      <c r="F178" s="275">
        <v>43583.3</v>
      </c>
      <c r="G178" s="143">
        <f t="shared" si="11"/>
        <v>1916.6333333333387</v>
      </c>
      <c r="H178" s="125">
        <f t="shared" si="12"/>
        <v>104.59992000000003</v>
      </c>
    </row>
    <row r="179" spans="1:9" s="223" customFormat="1" ht="20.100000000000001" customHeight="1">
      <c r="A179" s="260" t="s">
        <v>354</v>
      </c>
      <c r="B179" s="261" t="s">
        <v>428</v>
      </c>
      <c r="C179" s="162">
        <v>32079</v>
      </c>
      <c r="D179" s="287">
        <v>32013.200000000001</v>
      </c>
      <c r="E179" s="163">
        <v>32079</v>
      </c>
      <c r="F179" s="163">
        <v>32013.200000000001</v>
      </c>
      <c r="G179" s="143">
        <f t="shared" si="11"/>
        <v>-65.799999999999272</v>
      </c>
      <c r="H179" s="125">
        <f t="shared" si="12"/>
        <v>99.79488138657689</v>
      </c>
    </row>
    <row r="180" spans="1:9" s="223" customFormat="1" ht="20.100000000000001" customHeight="1">
      <c r="A180" s="260" t="s">
        <v>355</v>
      </c>
      <c r="B180" s="261" t="s">
        <v>429</v>
      </c>
      <c r="C180" s="162">
        <v>5143.7</v>
      </c>
      <c r="D180" s="287">
        <v>5339.89</v>
      </c>
      <c r="E180" s="163">
        <v>6416</v>
      </c>
      <c r="F180" s="275">
        <v>5339.89</v>
      </c>
      <c r="G180" s="143">
        <f t="shared" si="11"/>
        <v>-1076.1099999999997</v>
      </c>
      <c r="H180" s="125">
        <f t="shared" si="12"/>
        <v>83.227711970074807</v>
      </c>
    </row>
    <row r="181" spans="1:9" s="223" customFormat="1" ht="20.100000000000001" customHeight="1">
      <c r="A181" s="260" t="s">
        <v>356</v>
      </c>
      <c r="B181" s="261" t="s">
        <v>430</v>
      </c>
      <c r="C181" s="162">
        <v>4194</v>
      </c>
      <c r="D181" s="287">
        <v>6230.21</v>
      </c>
      <c r="E181" s="276">
        <v>3171.7</v>
      </c>
      <c r="F181" s="300">
        <v>6230.21</v>
      </c>
      <c r="G181" s="143">
        <f t="shared" si="11"/>
        <v>3058.51</v>
      </c>
      <c r="H181" s="125">
        <f t="shared" si="12"/>
        <v>196.43125137938645</v>
      </c>
    </row>
    <row r="182" spans="1:9" s="5" customFormat="1" ht="20.100000000000001" customHeight="1">
      <c r="A182" s="226" t="s">
        <v>431</v>
      </c>
      <c r="B182" s="102" t="s">
        <v>352</v>
      </c>
      <c r="C182" s="162">
        <v>24672.6</v>
      </c>
      <c r="D182" s="187">
        <v>34423</v>
      </c>
      <c r="E182" s="163">
        <f>E173/E167/12*1000</f>
        <v>19837.121212121212</v>
      </c>
      <c r="F182" s="163">
        <v>34423</v>
      </c>
      <c r="G182" s="143">
        <f t="shared" si="11"/>
        <v>14585.878787878788</v>
      </c>
      <c r="H182" s="125">
        <f t="shared" si="12"/>
        <v>173.52820316975368</v>
      </c>
    </row>
    <row r="183" spans="1:9" s="5" customFormat="1" ht="20.100000000000001" customHeight="1">
      <c r="A183" s="226" t="s">
        <v>157</v>
      </c>
      <c r="B183" s="102" t="s">
        <v>353</v>
      </c>
      <c r="C183" s="162">
        <v>13980.4</v>
      </c>
      <c r="D183" s="187">
        <v>16000</v>
      </c>
      <c r="E183" s="163">
        <f>E174/E168/12*1000</f>
        <v>12566.666666666668</v>
      </c>
      <c r="F183" s="163">
        <v>16000</v>
      </c>
      <c r="G183" s="143">
        <f t="shared" si="11"/>
        <v>3433.3333333333321</v>
      </c>
      <c r="H183" s="125">
        <f t="shared" si="12"/>
        <v>127.32095490716179</v>
      </c>
    </row>
    <row r="184" spans="1:9" s="5" customFormat="1" ht="20.100000000000001" customHeight="1">
      <c r="A184" s="26"/>
      <c r="B184" s="123"/>
      <c r="C184" s="164"/>
      <c r="D184" s="164"/>
      <c r="E184" s="165"/>
      <c r="F184" s="165"/>
      <c r="G184" s="165"/>
      <c r="H184" s="124"/>
    </row>
    <row r="185" spans="1:9">
      <c r="A185" s="59"/>
    </row>
    <row r="186" spans="1:9" s="221" customFormat="1">
      <c r="A186" s="59"/>
      <c r="B186" s="213"/>
      <c r="C186" s="212"/>
      <c r="D186" s="212"/>
      <c r="E186" s="212"/>
      <c r="F186" s="212"/>
      <c r="G186" s="212"/>
      <c r="H186" s="213"/>
    </row>
    <row r="187" spans="1:9" s="221" customFormat="1">
      <c r="A187" s="59"/>
      <c r="B187" s="213"/>
      <c r="C187" s="212"/>
      <c r="D187" s="212"/>
      <c r="E187" s="212"/>
      <c r="F187" s="212"/>
      <c r="G187" s="212"/>
      <c r="H187" s="213"/>
    </row>
    <row r="188" spans="1:9" ht="18.75" customHeight="1">
      <c r="A188" s="52" t="s">
        <v>344</v>
      </c>
      <c r="B188" s="1"/>
      <c r="C188" s="357" t="s">
        <v>486</v>
      </c>
      <c r="D188" s="358"/>
      <c r="E188" s="358"/>
      <c r="F188" s="358"/>
      <c r="G188" s="359" t="s">
        <v>379</v>
      </c>
      <c r="H188" s="359"/>
    </row>
    <row r="189" spans="1:9" s="2" customFormat="1" ht="20.100000000000001" customHeight="1">
      <c r="A189" s="204" t="s">
        <v>262</v>
      </c>
      <c r="B189" s="205"/>
      <c r="C189" s="343" t="s">
        <v>487</v>
      </c>
      <c r="D189" s="343"/>
      <c r="E189" s="343"/>
      <c r="F189" s="343"/>
      <c r="G189" s="344" t="s">
        <v>432</v>
      </c>
      <c r="H189" s="344"/>
      <c r="I189" s="4"/>
    </row>
    <row r="190" spans="1:9">
      <c r="A190" s="59"/>
      <c r="B190" s="202"/>
      <c r="C190" s="203"/>
      <c r="D190" s="203"/>
      <c r="E190" s="203"/>
      <c r="F190" s="203"/>
      <c r="G190" s="203"/>
      <c r="H190" s="202"/>
    </row>
    <row r="191" spans="1:9">
      <c r="A191" s="283"/>
      <c r="B191" s="202"/>
      <c r="C191" s="357"/>
      <c r="D191" s="358"/>
      <c r="E191" s="358"/>
      <c r="F191" s="358"/>
      <c r="G191" s="359"/>
      <c r="H191" s="359"/>
    </row>
    <row r="192" spans="1:9">
      <c r="A192" s="59"/>
      <c r="B192" s="202"/>
      <c r="C192" s="343"/>
      <c r="D192" s="343"/>
      <c r="E192" s="343"/>
      <c r="F192" s="343"/>
      <c r="G192" s="344"/>
      <c r="H192" s="344"/>
    </row>
    <row r="193" spans="1:1">
      <c r="A193" s="59"/>
    </row>
    <row r="194" spans="1:1">
      <c r="A194" s="59"/>
    </row>
    <row r="195" spans="1:1">
      <c r="A195" s="59"/>
    </row>
    <row r="196" spans="1:1">
      <c r="A196" s="59"/>
    </row>
    <row r="197" spans="1:1">
      <c r="A197" s="59"/>
    </row>
    <row r="198" spans="1:1">
      <c r="A198" s="59"/>
    </row>
    <row r="199" spans="1:1">
      <c r="A199" s="59"/>
    </row>
    <row r="200" spans="1:1">
      <c r="A200" s="59"/>
    </row>
    <row r="201" spans="1:1">
      <c r="A201" s="59"/>
    </row>
    <row r="202" spans="1:1">
      <c r="A202" s="59"/>
    </row>
    <row r="203" spans="1:1">
      <c r="A203" s="59"/>
    </row>
    <row r="204" spans="1:1">
      <c r="A204" s="59"/>
    </row>
    <row r="205" spans="1:1">
      <c r="A205" s="59"/>
    </row>
    <row r="206" spans="1:1">
      <c r="A206" s="59"/>
    </row>
    <row r="207" spans="1:1">
      <c r="A207" s="59"/>
    </row>
    <row r="208" spans="1:1">
      <c r="A208" s="59"/>
    </row>
    <row r="209" spans="1:1">
      <c r="A209" s="59"/>
    </row>
    <row r="210" spans="1:1">
      <c r="A210" s="59"/>
    </row>
    <row r="211" spans="1:1">
      <c r="A211" s="59"/>
    </row>
    <row r="212" spans="1:1">
      <c r="A212" s="59"/>
    </row>
    <row r="213" spans="1:1">
      <c r="A213" s="59"/>
    </row>
    <row r="214" spans="1:1">
      <c r="A214" s="59"/>
    </row>
    <row r="215" spans="1:1">
      <c r="A215" s="59"/>
    </row>
    <row r="216" spans="1:1">
      <c r="A216" s="59"/>
    </row>
    <row r="217" spans="1:1">
      <c r="A217" s="59"/>
    </row>
    <row r="218" spans="1:1">
      <c r="A218" s="59"/>
    </row>
    <row r="219" spans="1:1">
      <c r="A219" s="59"/>
    </row>
    <row r="220" spans="1:1">
      <c r="A220" s="59"/>
    </row>
    <row r="221" spans="1:1">
      <c r="A221" s="59"/>
    </row>
    <row r="222" spans="1:1">
      <c r="A222" s="59"/>
    </row>
    <row r="223" spans="1:1">
      <c r="A223" s="59"/>
    </row>
    <row r="224" spans="1:1">
      <c r="A224" s="59"/>
    </row>
    <row r="225" spans="1:1">
      <c r="A225" s="59"/>
    </row>
    <row r="226" spans="1:1">
      <c r="A226" s="59"/>
    </row>
    <row r="227" spans="1:1">
      <c r="A227" s="59"/>
    </row>
    <row r="228" spans="1:1">
      <c r="A228" s="59"/>
    </row>
    <row r="229" spans="1:1">
      <c r="A229" s="59"/>
    </row>
    <row r="230" spans="1:1">
      <c r="A230" s="59"/>
    </row>
    <row r="231" spans="1:1">
      <c r="A231" s="59"/>
    </row>
    <row r="232" spans="1:1">
      <c r="A232" s="59"/>
    </row>
    <row r="233" spans="1:1">
      <c r="A233" s="59"/>
    </row>
    <row r="234" spans="1:1">
      <c r="A234" s="59"/>
    </row>
    <row r="235" spans="1:1">
      <c r="A235" s="59"/>
    </row>
    <row r="236" spans="1:1">
      <c r="A236" s="59"/>
    </row>
    <row r="237" spans="1:1">
      <c r="A237" s="59"/>
    </row>
    <row r="238" spans="1:1">
      <c r="A238" s="59"/>
    </row>
    <row r="239" spans="1:1">
      <c r="A239" s="59"/>
    </row>
    <row r="240" spans="1:1">
      <c r="A240" s="59"/>
    </row>
    <row r="241" spans="1:1">
      <c r="A241" s="59"/>
    </row>
    <row r="242" spans="1:1">
      <c r="A242" s="59"/>
    </row>
    <row r="243" spans="1:1">
      <c r="A243" s="59"/>
    </row>
    <row r="244" spans="1:1">
      <c r="A244" s="59"/>
    </row>
    <row r="245" spans="1:1">
      <c r="A245" s="59"/>
    </row>
    <row r="246" spans="1:1">
      <c r="A246" s="59"/>
    </row>
    <row r="247" spans="1:1">
      <c r="A247" s="59"/>
    </row>
    <row r="248" spans="1:1">
      <c r="A248" s="59"/>
    </row>
    <row r="249" spans="1:1">
      <c r="A249" s="59"/>
    </row>
    <row r="250" spans="1:1">
      <c r="A250" s="59"/>
    </row>
    <row r="251" spans="1:1">
      <c r="A251" s="59"/>
    </row>
    <row r="252" spans="1:1">
      <c r="A252" s="59"/>
    </row>
    <row r="253" spans="1:1">
      <c r="A253" s="59"/>
    </row>
    <row r="254" spans="1:1">
      <c r="A254" s="59"/>
    </row>
    <row r="255" spans="1:1">
      <c r="A255" s="59"/>
    </row>
    <row r="256" spans="1:1">
      <c r="A256" s="59"/>
    </row>
    <row r="257" spans="1:1">
      <c r="A257" s="59"/>
    </row>
    <row r="258" spans="1:1">
      <c r="A258" s="59"/>
    </row>
    <row r="259" spans="1:1">
      <c r="A259" s="59"/>
    </row>
    <row r="260" spans="1:1">
      <c r="A260" s="59"/>
    </row>
    <row r="261" spans="1:1">
      <c r="A261" s="59"/>
    </row>
    <row r="262" spans="1:1">
      <c r="A262" s="59"/>
    </row>
    <row r="263" spans="1:1">
      <c r="A263" s="59"/>
    </row>
    <row r="264" spans="1:1">
      <c r="A264" s="59"/>
    </row>
    <row r="265" spans="1:1">
      <c r="A265" s="59"/>
    </row>
    <row r="266" spans="1:1">
      <c r="A266" s="59"/>
    </row>
    <row r="267" spans="1:1">
      <c r="A267" s="59"/>
    </row>
    <row r="268" spans="1:1">
      <c r="A268" s="59"/>
    </row>
    <row r="269" spans="1:1">
      <c r="A269" s="59"/>
    </row>
    <row r="270" spans="1:1">
      <c r="A270" s="59"/>
    </row>
    <row r="271" spans="1:1">
      <c r="A271" s="59"/>
    </row>
    <row r="272" spans="1:1">
      <c r="A272" s="59"/>
    </row>
    <row r="273" spans="1:1">
      <c r="A273" s="59"/>
    </row>
    <row r="274" spans="1:1">
      <c r="A274" s="59"/>
    </row>
    <row r="275" spans="1:1">
      <c r="A275" s="59"/>
    </row>
    <row r="276" spans="1:1">
      <c r="A276" s="59"/>
    </row>
    <row r="277" spans="1:1">
      <c r="A277" s="59"/>
    </row>
    <row r="278" spans="1:1">
      <c r="A278" s="59"/>
    </row>
    <row r="279" spans="1:1">
      <c r="A279" s="59"/>
    </row>
    <row r="280" spans="1:1">
      <c r="A280" s="59"/>
    </row>
    <row r="281" spans="1:1">
      <c r="A281" s="59"/>
    </row>
    <row r="282" spans="1:1">
      <c r="A282" s="59"/>
    </row>
    <row r="283" spans="1:1">
      <c r="A283" s="59"/>
    </row>
    <row r="284" spans="1:1">
      <c r="A284" s="59"/>
    </row>
    <row r="285" spans="1:1">
      <c r="A285" s="59"/>
    </row>
    <row r="286" spans="1:1">
      <c r="A286" s="59"/>
    </row>
    <row r="287" spans="1:1">
      <c r="A287" s="59"/>
    </row>
    <row r="288" spans="1:1">
      <c r="A288" s="59"/>
    </row>
    <row r="289" spans="1:1">
      <c r="A289" s="59"/>
    </row>
    <row r="290" spans="1:1">
      <c r="A290" s="59"/>
    </row>
    <row r="291" spans="1:1">
      <c r="A291" s="59"/>
    </row>
    <row r="292" spans="1:1">
      <c r="A292" s="59"/>
    </row>
    <row r="293" spans="1:1">
      <c r="A293" s="59"/>
    </row>
    <row r="294" spans="1:1">
      <c r="A294" s="59"/>
    </row>
    <row r="295" spans="1:1">
      <c r="A295" s="59"/>
    </row>
    <row r="296" spans="1:1">
      <c r="A296" s="59"/>
    </row>
    <row r="297" spans="1:1">
      <c r="A297" s="59"/>
    </row>
    <row r="298" spans="1:1">
      <c r="A298" s="59"/>
    </row>
    <row r="299" spans="1:1">
      <c r="A299" s="59"/>
    </row>
    <row r="300" spans="1:1">
      <c r="A300" s="59"/>
    </row>
    <row r="301" spans="1:1">
      <c r="A301" s="59"/>
    </row>
    <row r="302" spans="1:1">
      <c r="A302" s="59"/>
    </row>
    <row r="303" spans="1:1">
      <c r="A303" s="59"/>
    </row>
    <row r="304" spans="1:1">
      <c r="A304" s="59"/>
    </row>
    <row r="305" spans="1:1">
      <c r="A305" s="59"/>
    </row>
    <row r="306" spans="1:1">
      <c r="A306" s="59"/>
    </row>
    <row r="307" spans="1:1">
      <c r="A307" s="59"/>
    </row>
    <row r="308" spans="1:1">
      <c r="A308" s="59"/>
    </row>
    <row r="309" spans="1:1">
      <c r="A309" s="59"/>
    </row>
    <row r="310" spans="1:1">
      <c r="A310" s="59"/>
    </row>
    <row r="311" spans="1:1">
      <c r="A311" s="59"/>
    </row>
    <row r="312" spans="1:1">
      <c r="A312" s="59"/>
    </row>
    <row r="313" spans="1:1">
      <c r="A313" s="59"/>
    </row>
    <row r="314" spans="1:1">
      <c r="A314" s="59"/>
    </row>
    <row r="315" spans="1:1">
      <c r="A315" s="59"/>
    </row>
    <row r="316" spans="1:1">
      <c r="A316" s="59"/>
    </row>
    <row r="317" spans="1:1">
      <c r="A317" s="59"/>
    </row>
    <row r="318" spans="1:1">
      <c r="A318" s="59"/>
    </row>
    <row r="319" spans="1:1">
      <c r="A319" s="59"/>
    </row>
    <row r="320" spans="1:1">
      <c r="A320" s="59"/>
    </row>
    <row r="321" spans="1:1">
      <c r="A321" s="59"/>
    </row>
    <row r="322" spans="1:1">
      <c r="A322" s="59"/>
    </row>
    <row r="323" spans="1:1">
      <c r="A323" s="59"/>
    </row>
    <row r="324" spans="1:1">
      <c r="A324" s="59"/>
    </row>
    <row r="325" spans="1:1">
      <c r="A325" s="59"/>
    </row>
    <row r="326" spans="1:1">
      <c r="A326" s="59"/>
    </row>
    <row r="327" spans="1:1">
      <c r="A327" s="59"/>
    </row>
    <row r="328" spans="1:1">
      <c r="A328" s="59"/>
    </row>
    <row r="329" spans="1:1">
      <c r="A329" s="59"/>
    </row>
    <row r="330" spans="1:1">
      <c r="A330" s="59"/>
    </row>
    <row r="331" spans="1:1">
      <c r="A331" s="59"/>
    </row>
    <row r="332" spans="1:1">
      <c r="A332" s="59"/>
    </row>
    <row r="333" spans="1:1">
      <c r="A333" s="59"/>
    </row>
    <row r="334" spans="1:1">
      <c r="A334" s="59"/>
    </row>
    <row r="335" spans="1:1">
      <c r="A335" s="59"/>
    </row>
    <row r="336" spans="1:1">
      <c r="A336" s="59"/>
    </row>
    <row r="337" spans="1:1">
      <c r="A337" s="59"/>
    </row>
    <row r="338" spans="1:1">
      <c r="A338" s="59"/>
    </row>
    <row r="339" spans="1:1">
      <c r="A339" s="59"/>
    </row>
    <row r="340" spans="1:1">
      <c r="A340" s="59"/>
    </row>
    <row r="341" spans="1:1">
      <c r="A341" s="59"/>
    </row>
    <row r="342" spans="1:1">
      <c r="A342" s="59"/>
    </row>
    <row r="343" spans="1:1">
      <c r="A343" s="59"/>
    </row>
    <row r="344" spans="1:1">
      <c r="A344" s="59"/>
    </row>
    <row r="345" spans="1:1">
      <c r="A345" s="59"/>
    </row>
    <row r="346" spans="1:1">
      <c r="A346" s="59"/>
    </row>
    <row r="347" spans="1:1">
      <c r="A347" s="59"/>
    </row>
    <row r="348" spans="1:1">
      <c r="A348" s="45"/>
    </row>
    <row r="349" spans="1:1">
      <c r="A349" s="45"/>
    </row>
    <row r="350" spans="1:1">
      <c r="A350" s="45"/>
    </row>
    <row r="351" spans="1:1">
      <c r="A351" s="45"/>
    </row>
    <row r="352" spans="1:1">
      <c r="A352" s="45"/>
    </row>
    <row r="353" spans="1:1">
      <c r="A353" s="45"/>
    </row>
    <row r="354" spans="1:1">
      <c r="A354" s="45"/>
    </row>
    <row r="355" spans="1:1">
      <c r="A355" s="45"/>
    </row>
    <row r="356" spans="1:1">
      <c r="A356" s="45"/>
    </row>
    <row r="357" spans="1:1">
      <c r="A357" s="45"/>
    </row>
    <row r="358" spans="1:1">
      <c r="A358" s="45"/>
    </row>
    <row r="359" spans="1:1">
      <c r="A359" s="45"/>
    </row>
    <row r="360" spans="1:1">
      <c r="A360" s="45"/>
    </row>
    <row r="361" spans="1:1">
      <c r="A361" s="45"/>
    </row>
    <row r="362" spans="1:1">
      <c r="A362" s="45"/>
    </row>
    <row r="363" spans="1:1">
      <c r="A363" s="45"/>
    </row>
    <row r="364" spans="1:1">
      <c r="A364" s="45"/>
    </row>
    <row r="365" spans="1:1">
      <c r="A365" s="45"/>
    </row>
    <row r="366" spans="1:1">
      <c r="A366" s="45"/>
    </row>
    <row r="367" spans="1:1">
      <c r="A367" s="45"/>
    </row>
    <row r="368" spans="1:1">
      <c r="A368" s="45"/>
    </row>
    <row r="369" spans="1:1">
      <c r="A369" s="45"/>
    </row>
    <row r="370" spans="1:1">
      <c r="A370" s="45"/>
    </row>
    <row r="371" spans="1:1">
      <c r="A371" s="45"/>
    </row>
    <row r="372" spans="1:1">
      <c r="A372" s="45"/>
    </row>
    <row r="373" spans="1:1">
      <c r="A373" s="45"/>
    </row>
    <row r="374" spans="1:1">
      <c r="A374" s="45"/>
    </row>
    <row r="375" spans="1:1">
      <c r="A375" s="45"/>
    </row>
    <row r="376" spans="1:1">
      <c r="A376" s="45"/>
    </row>
    <row r="377" spans="1:1">
      <c r="A377" s="45"/>
    </row>
    <row r="378" spans="1:1">
      <c r="A378" s="45"/>
    </row>
    <row r="379" spans="1:1">
      <c r="A379" s="45"/>
    </row>
    <row r="380" spans="1:1">
      <c r="A380" s="45"/>
    </row>
    <row r="381" spans="1:1">
      <c r="A381" s="45"/>
    </row>
    <row r="382" spans="1:1">
      <c r="A382" s="45"/>
    </row>
    <row r="383" spans="1:1">
      <c r="A383" s="45"/>
    </row>
    <row r="384" spans="1:1">
      <c r="A384" s="45"/>
    </row>
    <row r="385" spans="1:1">
      <c r="A385" s="45"/>
    </row>
    <row r="386" spans="1:1">
      <c r="A386" s="45"/>
    </row>
    <row r="387" spans="1:1">
      <c r="A387" s="45"/>
    </row>
    <row r="388" spans="1:1">
      <c r="A388" s="45"/>
    </row>
    <row r="389" spans="1:1">
      <c r="A389" s="45"/>
    </row>
    <row r="390" spans="1:1">
      <c r="A390" s="45"/>
    </row>
    <row r="391" spans="1:1">
      <c r="A391" s="45"/>
    </row>
    <row r="392" spans="1:1">
      <c r="A392" s="45"/>
    </row>
    <row r="393" spans="1:1">
      <c r="A393" s="45"/>
    </row>
    <row r="394" spans="1:1">
      <c r="A394" s="45"/>
    </row>
    <row r="395" spans="1:1">
      <c r="A395" s="45"/>
    </row>
    <row r="396" spans="1:1">
      <c r="A396" s="45"/>
    </row>
    <row r="397" spans="1:1">
      <c r="A397" s="45"/>
    </row>
    <row r="398" spans="1:1">
      <c r="A398" s="45"/>
    </row>
    <row r="399" spans="1:1">
      <c r="A399" s="45"/>
    </row>
    <row r="400" spans="1:1">
      <c r="A400" s="45"/>
    </row>
    <row r="401" spans="1:1">
      <c r="A401" s="45"/>
    </row>
    <row r="402" spans="1:1">
      <c r="A402" s="45"/>
    </row>
    <row r="403" spans="1:1">
      <c r="A403" s="45"/>
    </row>
    <row r="404" spans="1:1">
      <c r="A404" s="45"/>
    </row>
    <row r="405" spans="1:1">
      <c r="A405" s="45"/>
    </row>
    <row r="406" spans="1:1">
      <c r="A406" s="45"/>
    </row>
    <row r="407" spans="1:1">
      <c r="A407" s="45"/>
    </row>
    <row r="408" spans="1:1">
      <c r="A408" s="45"/>
    </row>
    <row r="409" spans="1:1">
      <c r="A409" s="45"/>
    </row>
    <row r="410" spans="1:1">
      <c r="A410" s="45"/>
    </row>
    <row r="411" spans="1:1">
      <c r="A411" s="45"/>
    </row>
    <row r="412" spans="1:1">
      <c r="A412" s="45"/>
    </row>
    <row r="413" spans="1:1">
      <c r="A413" s="45"/>
    </row>
    <row r="414" spans="1:1">
      <c r="A414" s="45"/>
    </row>
    <row r="415" spans="1:1">
      <c r="A415" s="45"/>
    </row>
    <row r="416" spans="1:1">
      <c r="A416" s="45"/>
    </row>
    <row r="417" spans="1:1">
      <c r="A417" s="45"/>
    </row>
    <row r="418" spans="1:1">
      <c r="A418" s="45"/>
    </row>
    <row r="419" spans="1:1">
      <c r="A419" s="45"/>
    </row>
    <row r="420" spans="1:1">
      <c r="A420" s="45"/>
    </row>
    <row r="421" spans="1:1">
      <c r="A421" s="45"/>
    </row>
    <row r="422" spans="1:1">
      <c r="A422" s="45"/>
    </row>
    <row r="423" spans="1:1">
      <c r="A423" s="45"/>
    </row>
    <row r="424" spans="1:1">
      <c r="A424" s="45"/>
    </row>
    <row r="425" spans="1:1">
      <c r="A425" s="45"/>
    </row>
    <row r="426" spans="1:1">
      <c r="A426" s="45"/>
    </row>
    <row r="427" spans="1:1">
      <c r="A427" s="45"/>
    </row>
    <row r="428" spans="1:1">
      <c r="A428" s="45"/>
    </row>
    <row r="429" spans="1:1">
      <c r="A429" s="45"/>
    </row>
    <row r="430" spans="1:1">
      <c r="A430" s="45"/>
    </row>
    <row r="431" spans="1:1">
      <c r="A431" s="45"/>
    </row>
    <row r="432" spans="1:1">
      <c r="A432" s="45"/>
    </row>
    <row r="433" spans="1:1">
      <c r="A433" s="45"/>
    </row>
    <row r="434" spans="1:1">
      <c r="A434" s="45"/>
    </row>
    <row r="435" spans="1:1">
      <c r="A435" s="45"/>
    </row>
    <row r="436" spans="1:1">
      <c r="A436" s="45"/>
    </row>
    <row r="437" spans="1:1">
      <c r="A437" s="45"/>
    </row>
    <row r="438" spans="1:1">
      <c r="A438" s="45"/>
    </row>
    <row r="439" spans="1:1">
      <c r="A439" s="45"/>
    </row>
    <row r="440" spans="1:1">
      <c r="A440" s="45"/>
    </row>
    <row r="441" spans="1:1">
      <c r="A441" s="45"/>
    </row>
    <row r="442" spans="1:1">
      <c r="A442" s="45"/>
    </row>
    <row r="443" spans="1:1">
      <c r="A443" s="45"/>
    </row>
    <row r="444" spans="1:1">
      <c r="A444" s="45"/>
    </row>
    <row r="445" spans="1:1">
      <c r="A445" s="45"/>
    </row>
    <row r="446" spans="1:1">
      <c r="A446" s="45"/>
    </row>
    <row r="447" spans="1:1">
      <c r="A447" s="45"/>
    </row>
    <row r="448" spans="1:1">
      <c r="A448" s="45"/>
    </row>
    <row r="449" spans="1:1">
      <c r="A449" s="45"/>
    </row>
    <row r="450" spans="1:1">
      <c r="A450" s="45"/>
    </row>
    <row r="451" spans="1:1">
      <c r="A451" s="45"/>
    </row>
    <row r="452" spans="1:1">
      <c r="A452" s="45"/>
    </row>
    <row r="453" spans="1:1">
      <c r="A453" s="45"/>
    </row>
    <row r="454" spans="1:1">
      <c r="A454" s="45"/>
    </row>
    <row r="455" spans="1:1">
      <c r="A455" s="45"/>
    </row>
    <row r="456" spans="1:1">
      <c r="A456" s="45"/>
    </row>
    <row r="457" spans="1:1">
      <c r="A457" s="45"/>
    </row>
    <row r="458" spans="1:1">
      <c r="A458" s="45"/>
    </row>
    <row r="459" spans="1:1">
      <c r="A459" s="45"/>
    </row>
    <row r="460" spans="1:1">
      <c r="A460" s="45"/>
    </row>
    <row r="461" spans="1:1">
      <c r="A461" s="45"/>
    </row>
    <row r="462" spans="1:1">
      <c r="A462" s="45"/>
    </row>
    <row r="463" spans="1:1">
      <c r="A463" s="45"/>
    </row>
    <row r="464" spans="1:1">
      <c r="A464" s="45"/>
    </row>
    <row r="465" spans="1:1">
      <c r="A465" s="45"/>
    </row>
    <row r="466" spans="1:1">
      <c r="A466" s="45"/>
    </row>
    <row r="467" spans="1:1">
      <c r="A467" s="45"/>
    </row>
    <row r="468" spans="1:1">
      <c r="A468" s="45"/>
    </row>
    <row r="469" spans="1:1">
      <c r="A469" s="45"/>
    </row>
    <row r="470" spans="1:1">
      <c r="A470" s="45"/>
    </row>
    <row r="471" spans="1:1">
      <c r="A471" s="45"/>
    </row>
    <row r="472" spans="1:1">
      <c r="A472" s="45"/>
    </row>
    <row r="473" spans="1:1">
      <c r="A473" s="45"/>
    </row>
    <row r="474" spans="1:1">
      <c r="A474" s="45"/>
    </row>
    <row r="475" spans="1:1">
      <c r="A475" s="45"/>
    </row>
    <row r="476" spans="1:1">
      <c r="A476" s="45"/>
    </row>
    <row r="477" spans="1:1">
      <c r="A477" s="45"/>
    </row>
    <row r="478" spans="1:1">
      <c r="A478" s="45"/>
    </row>
    <row r="479" spans="1:1">
      <c r="A479" s="45"/>
    </row>
    <row r="480" spans="1:1">
      <c r="A480" s="45"/>
    </row>
    <row r="481" spans="1:1">
      <c r="A481" s="45"/>
    </row>
    <row r="482" spans="1:1">
      <c r="A482" s="45"/>
    </row>
    <row r="483" spans="1:1">
      <c r="A483" s="45"/>
    </row>
    <row r="484" spans="1:1">
      <c r="A484" s="45"/>
    </row>
    <row r="485" spans="1:1">
      <c r="A485" s="45"/>
    </row>
    <row r="486" spans="1:1">
      <c r="A486" s="45"/>
    </row>
    <row r="487" spans="1:1">
      <c r="A487" s="45"/>
    </row>
    <row r="488" spans="1:1">
      <c r="A488" s="45"/>
    </row>
    <row r="489" spans="1:1">
      <c r="A489" s="45"/>
    </row>
    <row r="490" spans="1:1">
      <c r="A490" s="45"/>
    </row>
    <row r="491" spans="1:1">
      <c r="A491" s="45"/>
    </row>
    <row r="492" spans="1:1">
      <c r="A492" s="45"/>
    </row>
    <row r="493" spans="1:1">
      <c r="A493" s="45"/>
    </row>
    <row r="494" spans="1:1">
      <c r="A494" s="45"/>
    </row>
    <row r="495" spans="1:1">
      <c r="A495" s="45"/>
    </row>
    <row r="496" spans="1:1">
      <c r="A496" s="45"/>
    </row>
    <row r="497" spans="1:1">
      <c r="A497" s="45"/>
    </row>
    <row r="498" spans="1:1">
      <c r="A498" s="45"/>
    </row>
    <row r="499" spans="1:1">
      <c r="A499" s="45"/>
    </row>
    <row r="500" spans="1:1">
      <c r="A500" s="45"/>
    </row>
    <row r="501" spans="1:1">
      <c r="A501" s="45"/>
    </row>
    <row r="502" spans="1:1">
      <c r="A502" s="45"/>
    </row>
    <row r="503" spans="1:1">
      <c r="A503" s="45"/>
    </row>
    <row r="504" spans="1:1">
      <c r="A504" s="45"/>
    </row>
    <row r="505" spans="1:1">
      <c r="A505" s="45"/>
    </row>
    <row r="506" spans="1:1">
      <c r="A506" s="45"/>
    </row>
    <row r="507" spans="1:1">
      <c r="A507" s="45"/>
    </row>
    <row r="508" spans="1:1">
      <c r="A508" s="45"/>
    </row>
    <row r="509" spans="1:1">
      <c r="A509" s="45"/>
    </row>
    <row r="510" spans="1:1">
      <c r="A510" s="45"/>
    </row>
    <row r="511" spans="1:1">
      <c r="A511" s="45"/>
    </row>
    <row r="512" spans="1:1">
      <c r="A512" s="45"/>
    </row>
    <row r="513" spans="1:1">
      <c r="A513" s="45"/>
    </row>
  </sheetData>
  <mergeCells count="47">
    <mergeCell ref="B18:E18"/>
    <mergeCell ref="B14:H14"/>
    <mergeCell ref="B15:H15"/>
    <mergeCell ref="B16:H16"/>
    <mergeCell ref="B11:E11"/>
    <mergeCell ref="B17:E17"/>
    <mergeCell ref="A29:H29"/>
    <mergeCell ref="A77:H77"/>
    <mergeCell ref="F1:H1"/>
    <mergeCell ref="F2:H2"/>
    <mergeCell ref="F3:H3"/>
    <mergeCell ref="F4:H4"/>
    <mergeCell ref="B10:E10"/>
    <mergeCell ref="B7:E7"/>
    <mergeCell ref="B8:E8"/>
    <mergeCell ref="B9:E9"/>
    <mergeCell ref="F5:H5"/>
    <mergeCell ref="F17:G17"/>
    <mergeCell ref="F18:G18"/>
    <mergeCell ref="F7:G7"/>
    <mergeCell ref="B12:H12"/>
    <mergeCell ref="B13:H13"/>
    <mergeCell ref="A20:H20"/>
    <mergeCell ref="A26:A27"/>
    <mergeCell ref="A25:H25"/>
    <mergeCell ref="A23:H23"/>
    <mergeCell ref="E26:H26"/>
    <mergeCell ref="B26:B27"/>
    <mergeCell ref="A21:H21"/>
    <mergeCell ref="A22:H22"/>
    <mergeCell ref="C26:D26"/>
    <mergeCell ref="C192:F192"/>
    <mergeCell ref="G192:H192"/>
    <mergeCell ref="A133:H133"/>
    <mergeCell ref="A126:H126"/>
    <mergeCell ref="A78:H78"/>
    <mergeCell ref="A113:H113"/>
    <mergeCell ref="A105:H105"/>
    <mergeCell ref="C191:F191"/>
    <mergeCell ref="G191:H191"/>
    <mergeCell ref="A151:H151"/>
    <mergeCell ref="G189:H189"/>
    <mergeCell ref="G188:H188"/>
    <mergeCell ref="C188:F188"/>
    <mergeCell ref="C189:F189"/>
    <mergeCell ref="A162:H162"/>
    <mergeCell ref="A91:H91"/>
  </mergeCells>
  <phoneticPr fontId="3" type="noConversion"/>
  <pageMargins left="0.9055118110236221" right="0.59055118110236227" top="0.78740157480314965" bottom="0.47" header="0.31496062992125984" footer="0.39"/>
  <pageSetup paperSize="9" scale="49" orientation="landscape" verticalDpi="300" r:id="rId1"/>
  <headerFooter alignWithMargins="0"/>
  <ignoredErrors>
    <ignoredError sqref="G38 G106 G95 H163 H92:H94 H106:H112 H114:H125 H30:H33 C47 G44:G45 H166:H169 E47:E48 G47:G48 H81:H90 G82:G89 G108:G112 G50:G56 C127:F127 G64 G183:H183 G34:H36 H38:H76 G175:H175 H79 C128:E129 C131:E132 G178:H178 G182:H182 H96:H101 H103:H104" evalError="1"/>
    <ignoredError sqref="B115 B163 B175 B16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44"/>
  <sheetViews>
    <sheetView topLeftCell="B16" zoomScaleNormal="100" workbookViewId="0">
      <selection activeCell="N37" sqref="N36:N37"/>
    </sheetView>
  </sheetViews>
  <sheetFormatPr defaultRowHeight="18.75"/>
  <cols>
    <col min="1" max="1" width="44.85546875" style="224" customWidth="1"/>
    <col min="2" max="2" width="13.5703125" style="20" customWidth="1"/>
    <col min="3" max="3" width="18.5703125" style="224" customWidth="1"/>
    <col min="4" max="4" width="16.140625" style="224" customWidth="1"/>
    <col min="5" max="5" width="15.42578125" style="224" customWidth="1"/>
    <col min="6" max="6" width="16.5703125" style="224" customWidth="1"/>
    <col min="7" max="7" width="15.28515625" style="224" customWidth="1"/>
    <col min="8" max="8" width="16.5703125" style="224" customWidth="1"/>
    <col min="9" max="9" width="16.140625" style="224" customWidth="1"/>
    <col min="10" max="10" width="16.42578125" style="224" customWidth="1"/>
    <col min="11" max="11" width="16.5703125" style="224" customWidth="1"/>
    <col min="12" max="12" width="16.85546875" style="224" customWidth="1"/>
    <col min="13" max="15" width="16.7109375" style="224" customWidth="1"/>
    <col min="16" max="16384" width="9.140625" style="224"/>
  </cols>
  <sheetData>
    <row r="1" spans="1:15">
      <c r="M1" s="426"/>
      <c r="N1" s="426"/>
      <c r="O1" s="426"/>
    </row>
    <row r="2" spans="1:15">
      <c r="A2" s="427" t="s">
        <v>433</v>
      </c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  <c r="O2" s="427"/>
    </row>
    <row r="3" spans="1:15">
      <c r="A3" s="427" t="s">
        <v>479</v>
      </c>
      <c r="B3" s="427"/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</row>
    <row r="4" spans="1:15">
      <c r="A4" s="359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</row>
    <row r="5" spans="1:15">
      <c r="A5" s="428"/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  <c r="N5" s="428"/>
      <c r="O5" s="428"/>
    </row>
    <row r="6" spans="1:15" ht="11.25" customHeight="1">
      <c r="A6" s="23"/>
      <c r="B6" s="23"/>
      <c r="C6" s="23"/>
      <c r="D6" s="23"/>
      <c r="E6" s="23"/>
      <c r="F6" s="23"/>
      <c r="G6" s="23"/>
      <c r="H6" s="23"/>
      <c r="I6" s="23"/>
    </row>
    <row r="7" spans="1:15" ht="30.75" customHeight="1">
      <c r="A7" s="418" t="s">
        <v>434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</row>
    <row r="8" spans="1:15" ht="12.75" customHeight="1"/>
    <row r="9" spans="1:15" ht="24.95" customHeight="1">
      <c r="A9" s="229" t="s">
        <v>93</v>
      </c>
      <c r="B9" s="383" t="s">
        <v>170</v>
      </c>
      <c r="C9" s="425"/>
      <c r="D9" s="425"/>
      <c r="E9" s="425"/>
      <c r="F9" s="370" t="s">
        <v>64</v>
      </c>
      <c r="G9" s="370"/>
      <c r="H9" s="370"/>
      <c r="I9" s="370"/>
      <c r="J9" s="370"/>
      <c r="K9" s="370"/>
      <c r="L9" s="370"/>
      <c r="M9" s="370"/>
      <c r="N9" s="370"/>
      <c r="O9" s="370"/>
    </row>
    <row r="10" spans="1:15" ht="17.25" customHeight="1">
      <c r="A10" s="229">
        <v>1</v>
      </c>
      <c r="B10" s="383">
        <v>2</v>
      </c>
      <c r="C10" s="425"/>
      <c r="D10" s="425"/>
      <c r="E10" s="425"/>
      <c r="F10" s="370">
        <v>3</v>
      </c>
      <c r="G10" s="370"/>
      <c r="H10" s="370"/>
      <c r="I10" s="370"/>
      <c r="J10" s="370"/>
      <c r="K10" s="370"/>
      <c r="L10" s="370"/>
      <c r="M10" s="370"/>
      <c r="N10" s="370"/>
      <c r="O10" s="370"/>
    </row>
    <row r="11" spans="1:15" ht="20.100000000000001" customHeight="1">
      <c r="A11" s="80"/>
      <c r="B11" s="415"/>
      <c r="C11" s="416"/>
      <c r="D11" s="416"/>
      <c r="E11" s="416"/>
      <c r="F11" s="417"/>
      <c r="G11" s="417"/>
      <c r="H11" s="417"/>
      <c r="I11" s="417"/>
      <c r="J11" s="417"/>
      <c r="K11" s="417"/>
      <c r="L11" s="417"/>
      <c r="M11" s="417"/>
      <c r="N11" s="417"/>
      <c r="O11" s="417"/>
    </row>
    <row r="12" spans="1:15" ht="20.100000000000001" customHeight="1">
      <c r="A12" s="80"/>
      <c r="B12" s="415"/>
      <c r="C12" s="416"/>
      <c r="D12" s="416"/>
      <c r="E12" s="416"/>
      <c r="F12" s="417"/>
      <c r="G12" s="417"/>
      <c r="H12" s="417"/>
      <c r="I12" s="417"/>
      <c r="J12" s="417"/>
      <c r="K12" s="417"/>
      <c r="L12" s="417"/>
      <c r="M12" s="417"/>
      <c r="N12" s="417"/>
      <c r="O12" s="417"/>
    </row>
    <row r="13" spans="1:15" ht="20.100000000000001" customHeight="1">
      <c r="A13" s="80"/>
      <c r="B13" s="415"/>
      <c r="C13" s="416"/>
      <c r="D13" s="416"/>
      <c r="E13" s="416"/>
      <c r="F13" s="417"/>
      <c r="G13" s="417"/>
      <c r="H13" s="417"/>
      <c r="I13" s="417"/>
      <c r="J13" s="417"/>
      <c r="K13" s="417"/>
      <c r="L13" s="417"/>
      <c r="M13" s="417"/>
      <c r="N13" s="417"/>
      <c r="O13" s="417"/>
    </row>
    <row r="14" spans="1:15" ht="20.100000000000001" customHeight="1">
      <c r="A14" s="80"/>
      <c r="B14" s="415"/>
      <c r="C14" s="416"/>
      <c r="D14" s="416"/>
      <c r="E14" s="416"/>
      <c r="F14" s="417"/>
      <c r="G14" s="417"/>
      <c r="H14" s="417"/>
      <c r="I14" s="417"/>
      <c r="J14" s="417"/>
      <c r="K14" s="417"/>
      <c r="L14" s="417"/>
      <c r="M14" s="417"/>
      <c r="N14" s="417"/>
      <c r="O14" s="417"/>
    </row>
    <row r="15" spans="1:15" ht="20.100000000000001" customHeight="1">
      <c r="A15" s="80"/>
      <c r="B15" s="415"/>
      <c r="C15" s="416"/>
      <c r="D15" s="416"/>
      <c r="E15" s="416"/>
      <c r="F15" s="417"/>
      <c r="G15" s="417"/>
      <c r="H15" s="417"/>
      <c r="I15" s="417"/>
      <c r="J15" s="417"/>
      <c r="K15" s="417"/>
      <c r="L15" s="417"/>
      <c r="M15" s="417"/>
      <c r="N15" s="417"/>
      <c r="O15" s="417"/>
    </row>
    <row r="16" spans="1:15" ht="20.100000000000001" customHeight="1">
      <c r="A16" s="80"/>
      <c r="B16" s="415"/>
      <c r="C16" s="416"/>
      <c r="D16" s="416"/>
      <c r="E16" s="416"/>
      <c r="F16" s="417"/>
      <c r="G16" s="417"/>
      <c r="H16" s="417"/>
      <c r="I16" s="417"/>
      <c r="J16" s="417"/>
      <c r="K16" s="417"/>
      <c r="L16" s="417"/>
      <c r="M16" s="417"/>
      <c r="N16" s="417"/>
      <c r="O16" s="417"/>
    </row>
    <row r="17" spans="1:15">
      <c r="A17" s="418" t="s">
        <v>464</v>
      </c>
      <c r="B17" s="418"/>
      <c r="C17" s="418"/>
      <c r="D17" s="418"/>
      <c r="E17" s="418"/>
      <c r="F17" s="418"/>
      <c r="G17" s="418"/>
      <c r="H17" s="418"/>
      <c r="I17" s="418"/>
      <c r="J17" s="418"/>
    </row>
    <row r="18" spans="1:15">
      <c r="A18" s="19"/>
    </row>
    <row r="19" spans="1:15" ht="52.5" customHeight="1">
      <c r="A19" s="419" t="s">
        <v>216</v>
      </c>
      <c r="B19" s="420"/>
      <c r="C19" s="421"/>
      <c r="D19" s="372" t="s">
        <v>132</v>
      </c>
      <c r="E19" s="372"/>
      <c r="F19" s="372"/>
      <c r="G19" s="372" t="s">
        <v>129</v>
      </c>
      <c r="H19" s="372"/>
      <c r="I19" s="372"/>
      <c r="J19" s="372" t="s">
        <v>154</v>
      </c>
      <c r="K19" s="372"/>
      <c r="L19" s="372"/>
      <c r="M19" s="400" t="s">
        <v>155</v>
      </c>
      <c r="N19" s="401"/>
      <c r="O19" s="402"/>
    </row>
    <row r="20" spans="1:15" ht="155.25" customHeight="1">
      <c r="A20" s="422"/>
      <c r="B20" s="423"/>
      <c r="C20" s="424"/>
      <c r="D20" s="216" t="s">
        <v>315</v>
      </c>
      <c r="E20" s="216" t="s">
        <v>337</v>
      </c>
      <c r="F20" s="216" t="s">
        <v>316</v>
      </c>
      <c r="G20" s="216" t="s">
        <v>315</v>
      </c>
      <c r="H20" s="216" t="s">
        <v>337</v>
      </c>
      <c r="I20" s="216" t="s">
        <v>316</v>
      </c>
      <c r="J20" s="216" t="s">
        <v>315</v>
      </c>
      <c r="K20" s="216" t="s">
        <v>169</v>
      </c>
      <c r="L20" s="216" t="s">
        <v>316</v>
      </c>
      <c r="M20" s="91" t="s">
        <v>133</v>
      </c>
      <c r="N20" s="91" t="s">
        <v>134</v>
      </c>
      <c r="O20" s="91" t="s">
        <v>176</v>
      </c>
    </row>
    <row r="21" spans="1:15">
      <c r="A21" s="400">
        <v>1</v>
      </c>
      <c r="B21" s="401"/>
      <c r="C21" s="402"/>
      <c r="D21" s="216">
        <v>2</v>
      </c>
      <c r="E21" s="216">
        <v>3</v>
      </c>
      <c r="F21" s="216">
        <v>4</v>
      </c>
      <c r="G21" s="216">
        <v>5</v>
      </c>
      <c r="H21" s="215">
        <v>6</v>
      </c>
      <c r="I21" s="215">
        <v>7</v>
      </c>
      <c r="J21" s="215">
        <v>8</v>
      </c>
      <c r="K21" s="215">
        <v>9</v>
      </c>
      <c r="L21" s="215">
        <v>10</v>
      </c>
      <c r="M21" s="215">
        <v>11</v>
      </c>
      <c r="N21" s="215">
        <v>12</v>
      </c>
      <c r="O21" s="215">
        <v>13</v>
      </c>
    </row>
    <row r="22" spans="1:15" ht="50.25" customHeight="1">
      <c r="A22" s="403" t="s">
        <v>470</v>
      </c>
      <c r="B22" s="404"/>
      <c r="C22" s="405"/>
      <c r="D22" s="225">
        <v>42288</v>
      </c>
      <c r="E22" s="170">
        <v>13.313000000000001</v>
      </c>
      <c r="F22" s="90">
        <v>3176.44</v>
      </c>
      <c r="G22" s="225">
        <v>37428</v>
      </c>
      <c r="H22" s="170">
        <v>13.53</v>
      </c>
      <c r="I22" s="90">
        <v>2766.3</v>
      </c>
      <c r="J22" s="129">
        <f>G22-D22</f>
        <v>-4860</v>
      </c>
      <c r="K22" s="186">
        <f t="shared" ref="J22:L28" si="0">H22-E22</f>
        <v>0.21699999999999875</v>
      </c>
      <c r="L22" s="130">
        <f t="shared" si="0"/>
        <v>-410.13999999999987</v>
      </c>
      <c r="M22" s="114">
        <f t="shared" ref="M22:O28" si="1">(G22/D22)*100</f>
        <v>88.507377979568673</v>
      </c>
      <c r="N22" s="225">
        <f t="shared" si="1"/>
        <v>101.62998572823554</v>
      </c>
      <c r="O22" s="90">
        <f t="shared" si="1"/>
        <v>87.088060847993347</v>
      </c>
    </row>
    <row r="23" spans="1:15" ht="25.5" hidden="1" customHeight="1">
      <c r="A23" s="406"/>
      <c r="B23" s="407"/>
      <c r="C23" s="408"/>
      <c r="D23" s="225"/>
      <c r="E23" s="225"/>
      <c r="F23" s="90"/>
      <c r="G23" s="225"/>
      <c r="H23" s="225"/>
      <c r="I23" s="90"/>
      <c r="J23" s="129"/>
      <c r="K23" s="129"/>
      <c r="L23" s="130"/>
      <c r="M23" s="114"/>
      <c r="N23" s="225"/>
      <c r="O23" s="90"/>
    </row>
    <row r="24" spans="1:15" hidden="1">
      <c r="A24" s="409"/>
      <c r="B24" s="410"/>
      <c r="C24" s="411"/>
      <c r="D24" s="225"/>
      <c r="E24" s="225"/>
      <c r="F24" s="90"/>
      <c r="G24" s="225"/>
      <c r="H24" s="225"/>
      <c r="I24" s="90"/>
      <c r="J24" s="129"/>
      <c r="K24" s="129"/>
      <c r="L24" s="130"/>
      <c r="M24" s="114"/>
      <c r="N24" s="225"/>
      <c r="O24" s="90"/>
    </row>
    <row r="25" spans="1:15" hidden="1">
      <c r="A25" s="412"/>
      <c r="B25" s="413"/>
      <c r="C25" s="414"/>
      <c r="D25" s="225"/>
      <c r="E25" s="225"/>
      <c r="F25" s="90"/>
      <c r="G25" s="225"/>
      <c r="H25" s="225"/>
      <c r="I25" s="90"/>
      <c r="J25" s="129"/>
      <c r="K25" s="129"/>
      <c r="L25" s="130"/>
      <c r="M25" s="114"/>
      <c r="N25" s="225"/>
      <c r="O25" s="90"/>
    </row>
    <row r="26" spans="1:15" ht="25.5" hidden="1" customHeight="1">
      <c r="A26" s="391"/>
      <c r="B26" s="392"/>
      <c r="C26" s="393"/>
      <c r="D26" s="225"/>
      <c r="E26" s="225"/>
      <c r="F26" s="90"/>
      <c r="G26" s="225"/>
      <c r="H26" s="225"/>
      <c r="I26" s="90"/>
      <c r="J26" s="129">
        <f t="shared" si="0"/>
        <v>0</v>
      </c>
      <c r="K26" s="129">
        <f t="shared" si="0"/>
        <v>0</v>
      </c>
      <c r="L26" s="130">
        <f t="shared" si="0"/>
        <v>0</v>
      </c>
      <c r="M26" s="114" t="e">
        <f t="shared" si="1"/>
        <v>#DIV/0!</v>
      </c>
      <c r="N26" s="225" t="e">
        <f t="shared" si="1"/>
        <v>#DIV/0!</v>
      </c>
      <c r="O26" s="90" t="e">
        <f t="shared" si="1"/>
        <v>#DIV/0!</v>
      </c>
    </row>
    <row r="27" spans="1:15" ht="20.100000000000001" hidden="1" customHeight="1">
      <c r="A27" s="391"/>
      <c r="B27" s="392"/>
      <c r="C27" s="393"/>
      <c r="D27" s="225"/>
      <c r="E27" s="225"/>
      <c r="F27" s="90"/>
      <c r="G27" s="225"/>
      <c r="H27" s="225"/>
      <c r="I27" s="90"/>
      <c r="J27" s="129">
        <f t="shared" si="0"/>
        <v>0</v>
      </c>
      <c r="K27" s="129">
        <f t="shared" si="0"/>
        <v>0</v>
      </c>
      <c r="L27" s="130">
        <f t="shared" si="0"/>
        <v>0</v>
      </c>
      <c r="M27" s="114" t="e">
        <f t="shared" si="1"/>
        <v>#DIV/0!</v>
      </c>
      <c r="N27" s="225" t="e">
        <f t="shared" si="1"/>
        <v>#DIV/0!</v>
      </c>
      <c r="O27" s="90" t="e">
        <f t="shared" si="1"/>
        <v>#DIV/0!</v>
      </c>
    </row>
    <row r="28" spans="1:15" ht="20.100000000000001" hidden="1" customHeight="1">
      <c r="A28" s="394"/>
      <c r="B28" s="395"/>
      <c r="C28" s="396"/>
      <c r="D28" s="225">
        <v>0</v>
      </c>
      <c r="E28" s="225"/>
      <c r="F28" s="90"/>
      <c r="G28" s="225">
        <v>0</v>
      </c>
      <c r="H28" s="225"/>
      <c r="I28" s="90"/>
      <c r="J28" s="129">
        <f t="shared" si="0"/>
        <v>0</v>
      </c>
      <c r="K28" s="129">
        <f t="shared" si="0"/>
        <v>0</v>
      </c>
      <c r="L28" s="130">
        <f t="shared" si="0"/>
        <v>0</v>
      </c>
      <c r="M28" s="114" t="e">
        <f t="shared" si="1"/>
        <v>#DIV/0!</v>
      </c>
      <c r="N28" s="225" t="e">
        <f t="shared" si="1"/>
        <v>#DIV/0!</v>
      </c>
      <c r="O28" s="90" t="e">
        <f t="shared" si="1"/>
        <v>#DIV/0!</v>
      </c>
    </row>
    <row r="29" spans="1:15" ht="24.95" customHeight="1">
      <c r="A29" s="397" t="s">
        <v>44</v>
      </c>
      <c r="B29" s="398"/>
      <c r="C29" s="399"/>
      <c r="D29" s="231">
        <f>SUM(D22:D28)</f>
        <v>42288</v>
      </c>
      <c r="E29" s="227"/>
      <c r="F29" s="110"/>
      <c r="G29" s="231">
        <f>SUM(G22:G28)</f>
        <v>37428</v>
      </c>
      <c r="H29" s="227"/>
      <c r="I29" s="110"/>
      <c r="J29" s="227"/>
      <c r="K29" s="227"/>
      <c r="L29" s="110"/>
      <c r="M29" s="115"/>
      <c r="N29" s="227"/>
      <c r="O29" s="110"/>
    </row>
    <row r="30" spans="1:15">
      <c r="A30" s="21"/>
      <c r="B30" s="22"/>
      <c r="C30" s="22"/>
      <c r="D30" s="22"/>
      <c r="E30" s="22"/>
      <c r="F30" s="214"/>
      <c r="G30" s="214"/>
      <c r="H30" s="214"/>
      <c r="I30" s="223"/>
      <c r="J30" s="223"/>
      <c r="K30" s="223"/>
      <c r="L30" s="223"/>
      <c r="M30" s="223"/>
      <c r="N30" s="223"/>
      <c r="O30" s="223"/>
    </row>
    <row r="31" spans="1:15">
      <c r="C31" s="28"/>
      <c r="D31" s="28"/>
      <c r="E31" s="28"/>
    </row>
    <row r="32" spans="1:15">
      <c r="C32" s="28"/>
      <c r="D32" s="28"/>
      <c r="E32" s="28"/>
    </row>
    <row r="33" spans="3:5">
      <c r="C33" s="28"/>
      <c r="D33" s="28"/>
      <c r="E33" s="28"/>
    </row>
    <row r="34" spans="3:5">
      <c r="C34" s="28"/>
      <c r="D34" s="28"/>
      <c r="E34" s="28"/>
    </row>
    <row r="35" spans="3:5">
      <c r="C35" s="28"/>
      <c r="D35" s="28"/>
      <c r="E35" s="28"/>
    </row>
    <row r="36" spans="3:5">
      <c r="C36" s="28"/>
      <c r="D36" s="28"/>
      <c r="E36" s="28"/>
    </row>
    <row r="37" spans="3:5">
      <c r="C37" s="28"/>
      <c r="D37" s="28"/>
      <c r="E37" s="28"/>
    </row>
    <row r="38" spans="3:5">
      <c r="C38" s="28"/>
      <c r="D38" s="28"/>
      <c r="E38" s="28"/>
    </row>
    <row r="39" spans="3:5">
      <c r="C39" s="28"/>
      <c r="D39" s="28"/>
      <c r="E39" s="28"/>
    </row>
    <row r="40" spans="3:5">
      <c r="C40" s="28"/>
      <c r="D40" s="28"/>
      <c r="E40" s="28"/>
    </row>
    <row r="41" spans="3:5">
      <c r="C41" s="28"/>
      <c r="D41" s="28"/>
      <c r="E41" s="28"/>
    </row>
    <row r="42" spans="3:5">
      <c r="C42" s="28"/>
      <c r="D42" s="28"/>
      <c r="E42" s="28"/>
    </row>
    <row r="43" spans="3:5">
      <c r="C43" s="28"/>
      <c r="D43" s="28"/>
      <c r="E43" s="28"/>
    </row>
    <row r="44" spans="3:5">
      <c r="C44" s="28"/>
      <c r="D44" s="28"/>
      <c r="E44" s="28"/>
    </row>
  </sheetData>
  <mergeCells count="37">
    <mergeCell ref="M1:O1"/>
    <mergeCell ref="A2:O2"/>
    <mergeCell ref="A3:O3"/>
    <mergeCell ref="A4:O4"/>
    <mergeCell ref="A5:O5"/>
    <mergeCell ref="A7:O7"/>
    <mergeCell ref="B9:E9"/>
    <mergeCell ref="F9:O9"/>
    <mergeCell ref="B10:E10"/>
    <mergeCell ref="F10:O10"/>
    <mergeCell ref="B11:E11"/>
    <mergeCell ref="F11:O11"/>
    <mergeCell ref="B12:E12"/>
    <mergeCell ref="F12:O12"/>
    <mergeCell ref="B13:E13"/>
    <mergeCell ref="F13:O13"/>
    <mergeCell ref="M19:O19"/>
    <mergeCell ref="B14:E14"/>
    <mergeCell ref="F14:O14"/>
    <mergeCell ref="B15:E15"/>
    <mergeCell ref="F15:O15"/>
    <mergeCell ref="B16:E16"/>
    <mergeCell ref="F16:O16"/>
    <mergeCell ref="A17:J17"/>
    <mergeCell ref="A19:C20"/>
    <mergeCell ref="D19:F19"/>
    <mergeCell ref="G19:I19"/>
    <mergeCell ref="J19:L19"/>
    <mergeCell ref="A27:C27"/>
    <mergeCell ref="A28:C28"/>
    <mergeCell ref="A29:C29"/>
    <mergeCell ref="A21:C21"/>
    <mergeCell ref="A22:C22"/>
    <mergeCell ref="A23:C23"/>
    <mergeCell ref="A24:C24"/>
    <mergeCell ref="A25:C25"/>
    <mergeCell ref="A26:C26"/>
  </mergeCells>
  <pageMargins left="0.24" right="0.24" top="0.74803149606299213" bottom="0.74803149606299213" header="0.31496062992125984" footer="0.31496062992125984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48"/>
  <sheetViews>
    <sheetView topLeftCell="A101" zoomScale="74" zoomScaleNormal="74" zoomScaleSheetLayoutView="75" workbookViewId="0">
      <selection activeCell="C122" sqref="C122:F122"/>
    </sheetView>
  </sheetViews>
  <sheetFormatPr defaultRowHeight="18.75"/>
  <cols>
    <col min="1" max="1" width="92.85546875" style="3" customWidth="1"/>
    <col min="2" max="2" width="14.85546875" style="24" customWidth="1"/>
    <col min="3" max="7" width="22.42578125" style="24" customWidth="1"/>
    <col min="8" max="8" width="19.85546875" style="24" customWidth="1"/>
    <col min="9" max="9" width="95.42578125" style="24" customWidth="1"/>
    <col min="10" max="16384" width="9.140625" style="3"/>
  </cols>
  <sheetData>
    <row r="1" spans="1:9" s="174" customFormat="1">
      <c r="B1" s="173"/>
      <c r="C1" s="173"/>
      <c r="D1" s="173"/>
      <c r="E1" s="173"/>
      <c r="F1" s="173"/>
      <c r="G1" s="173"/>
      <c r="H1" s="173"/>
      <c r="I1" s="16"/>
    </row>
    <row r="2" spans="1:9">
      <c r="A2" s="429" t="s">
        <v>435</v>
      </c>
      <c r="B2" s="429"/>
      <c r="C2" s="429"/>
      <c r="D2" s="429"/>
      <c r="E2" s="429"/>
      <c r="F2" s="429"/>
      <c r="G2" s="429"/>
      <c r="H2" s="429"/>
      <c r="I2" s="429"/>
    </row>
    <row r="3" spans="1:9" ht="12.75" customHeight="1">
      <c r="A3" s="38"/>
      <c r="B3" s="48"/>
      <c r="C3" s="48"/>
      <c r="D3" s="48"/>
      <c r="E3" s="48"/>
      <c r="F3" s="48"/>
      <c r="G3" s="48"/>
      <c r="H3" s="48"/>
      <c r="I3" s="48"/>
    </row>
    <row r="4" spans="1:9" ht="39" customHeight="1">
      <c r="A4" s="370" t="s">
        <v>153</v>
      </c>
      <c r="B4" s="372" t="s">
        <v>15</v>
      </c>
      <c r="C4" s="372" t="s">
        <v>263</v>
      </c>
      <c r="D4" s="372"/>
      <c r="E4" s="370" t="s">
        <v>291</v>
      </c>
      <c r="F4" s="370"/>
      <c r="G4" s="370"/>
      <c r="H4" s="370"/>
      <c r="I4" s="370"/>
    </row>
    <row r="5" spans="1:9" ht="37.5">
      <c r="A5" s="370"/>
      <c r="B5" s="372"/>
      <c r="C5" s="342" t="s">
        <v>458</v>
      </c>
      <c r="D5" s="342" t="s">
        <v>459</v>
      </c>
      <c r="E5" s="342" t="s">
        <v>460</v>
      </c>
      <c r="F5" s="342" t="s">
        <v>137</v>
      </c>
      <c r="G5" s="284" t="s">
        <v>148</v>
      </c>
      <c r="H5" s="62" t="s">
        <v>149</v>
      </c>
      <c r="I5" s="7" t="s">
        <v>147</v>
      </c>
    </row>
    <row r="6" spans="1:9">
      <c r="A6" s="6">
        <v>1</v>
      </c>
      <c r="B6" s="7">
        <v>2</v>
      </c>
      <c r="C6" s="6">
        <v>3</v>
      </c>
      <c r="D6" s="7">
        <v>4</v>
      </c>
      <c r="E6" s="6">
        <v>5</v>
      </c>
      <c r="F6" s="7">
        <v>6</v>
      </c>
      <c r="G6" s="6">
        <v>7</v>
      </c>
      <c r="H6" s="7">
        <v>8</v>
      </c>
      <c r="I6" s="6">
        <v>9</v>
      </c>
    </row>
    <row r="7" spans="1:9" s="5" customFormat="1" ht="24.95" customHeight="1">
      <c r="A7" s="433" t="s">
        <v>146</v>
      </c>
      <c r="B7" s="433"/>
      <c r="C7" s="433"/>
      <c r="D7" s="433"/>
      <c r="E7" s="433"/>
      <c r="F7" s="433"/>
      <c r="G7" s="433"/>
      <c r="H7" s="433"/>
      <c r="I7" s="433"/>
    </row>
    <row r="8" spans="1:9" s="5" customFormat="1" ht="20.100000000000001" customHeight="1">
      <c r="A8" s="217" t="s">
        <v>116</v>
      </c>
      <c r="B8" s="11">
        <v>1000</v>
      </c>
      <c r="C8" s="178">
        <v>33242</v>
      </c>
      <c r="D8" s="179">
        <v>37428</v>
      </c>
      <c r="E8" s="178">
        <v>42288</v>
      </c>
      <c r="F8" s="179">
        <v>37428</v>
      </c>
      <c r="G8" s="179">
        <f>F8-E8</f>
        <v>-4860</v>
      </c>
      <c r="H8" s="119">
        <f>(F8/E8)*100</f>
        <v>88.507377979568673</v>
      </c>
      <c r="I8" s="78"/>
    </row>
    <row r="9" spans="1:9" s="5" customFormat="1" ht="20.100000000000001" hidden="1" customHeight="1">
      <c r="A9" s="137" t="s">
        <v>324</v>
      </c>
      <c r="B9" s="136"/>
      <c r="C9" s="313"/>
      <c r="D9" s="314"/>
      <c r="E9" s="315"/>
      <c r="F9" s="313"/>
      <c r="G9" s="179">
        <f t="shared" ref="G9:G15" si="0">F9-E9</f>
        <v>0</v>
      </c>
      <c r="H9" s="119" t="e">
        <f t="shared" ref="H9:H15" si="1">(F9/E9)*100</f>
        <v>#DIV/0!</v>
      </c>
      <c r="I9" s="78"/>
    </row>
    <row r="10" spans="1:9" s="5" customFormat="1" ht="20.100000000000001" hidden="1" customHeight="1">
      <c r="A10" s="137" t="s">
        <v>325</v>
      </c>
      <c r="B10" s="136"/>
      <c r="C10" s="313"/>
      <c r="D10" s="314"/>
      <c r="E10" s="315"/>
      <c r="F10" s="313"/>
      <c r="G10" s="179">
        <f t="shared" si="0"/>
        <v>0</v>
      </c>
      <c r="H10" s="119" t="e">
        <f t="shared" si="1"/>
        <v>#DIV/0!</v>
      </c>
      <c r="I10" s="78"/>
    </row>
    <row r="11" spans="1:9" s="5" customFormat="1" ht="20.100000000000001" hidden="1" customHeight="1">
      <c r="A11" s="137" t="s">
        <v>326</v>
      </c>
      <c r="B11" s="136"/>
      <c r="C11" s="313"/>
      <c r="D11" s="314"/>
      <c r="E11" s="315"/>
      <c r="F11" s="313"/>
      <c r="G11" s="179">
        <f t="shared" si="0"/>
        <v>0</v>
      </c>
      <c r="H11" s="119" t="e">
        <f t="shared" si="1"/>
        <v>#DIV/0!</v>
      </c>
      <c r="I11" s="78"/>
    </row>
    <row r="12" spans="1:9" s="5" customFormat="1" ht="20.100000000000001" hidden="1" customHeight="1">
      <c r="A12" s="137" t="s">
        <v>327</v>
      </c>
      <c r="B12" s="136"/>
      <c r="C12" s="313"/>
      <c r="D12" s="314"/>
      <c r="E12" s="315"/>
      <c r="F12" s="313"/>
      <c r="G12" s="179">
        <f t="shared" si="0"/>
        <v>0</v>
      </c>
      <c r="H12" s="119" t="e">
        <f t="shared" si="1"/>
        <v>#DIV/0!</v>
      </c>
      <c r="I12" s="78"/>
    </row>
    <row r="13" spans="1:9" s="5" customFormat="1" ht="20.100000000000001" hidden="1" customHeight="1">
      <c r="A13" s="137" t="s">
        <v>328</v>
      </c>
      <c r="B13" s="136"/>
      <c r="C13" s="313"/>
      <c r="D13" s="314"/>
      <c r="E13" s="315"/>
      <c r="F13" s="313"/>
      <c r="G13" s="179">
        <f t="shared" si="0"/>
        <v>0</v>
      </c>
      <c r="H13" s="119" t="e">
        <f t="shared" si="1"/>
        <v>#DIV/0!</v>
      </c>
      <c r="I13" s="78"/>
    </row>
    <row r="14" spans="1:9" s="5" customFormat="1" ht="20.100000000000001" hidden="1" customHeight="1">
      <c r="A14" s="137" t="s">
        <v>329</v>
      </c>
      <c r="B14" s="136"/>
      <c r="C14" s="313"/>
      <c r="D14" s="314"/>
      <c r="E14" s="315"/>
      <c r="F14" s="313"/>
      <c r="G14" s="179">
        <f t="shared" si="0"/>
        <v>0</v>
      </c>
      <c r="H14" s="119" t="e">
        <f t="shared" si="1"/>
        <v>#DIV/0!</v>
      </c>
      <c r="I14" s="78"/>
    </row>
    <row r="15" spans="1:9" s="5" customFormat="1" ht="20.100000000000001" hidden="1" customHeight="1">
      <c r="A15" s="137" t="s">
        <v>330</v>
      </c>
      <c r="B15" s="136"/>
      <c r="C15" s="313"/>
      <c r="D15" s="314"/>
      <c r="E15" s="315"/>
      <c r="F15" s="313"/>
      <c r="G15" s="179">
        <f t="shared" si="0"/>
        <v>0</v>
      </c>
      <c r="H15" s="119" t="e">
        <f t="shared" si="1"/>
        <v>#DIV/0!</v>
      </c>
      <c r="I15" s="78"/>
    </row>
    <row r="16" spans="1:9" s="166" customFormat="1" ht="20.100000000000001" hidden="1" customHeight="1">
      <c r="A16" s="137" t="s">
        <v>333</v>
      </c>
      <c r="B16" s="136"/>
      <c r="C16" s="316"/>
      <c r="D16" s="314"/>
      <c r="E16" s="315"/>
      <c r="F16" s="313"/>
      <c r="G16" s="179"/>
      <c r="H16" s="119"/>
      <c r="I16" s="78"/>
    </row>
    <row r="17" spans="1:9" ht="20.100000000000001" customHeight="1">
      <c r="A17" s="217" t="s">
        <v>104</v>
      </c>
      <c r="B17" s="11">
        <v>1010</v>
      </c>
      <c r="C17" s="317">
        <f>SUM(C18:C27)</f>
        <v>-33709</v>
      </c>
      <c r="D17" s="317">
        <f>SUM(D18:D26)</f>
        <v>-38580</v>
      </c>
      <c r="E17" s="318">
        <f>SUM(E18:E26)</f>
        <v>-39362</v>
      </c>
      <c r="F17" s="317">
        <f>SUM(F18:F26)</f>
        <v>-38580</v>
      </c>
      <c r="G17" s="179">
        <f>F17-E17</f>
        <v>782</v>
      </c>
      <c r="H17" s="119">
        <f t="shared" ref="H17:H91" si="2">(F17/E17)*100</f>
        <v>98.013312331690457</v>
      </c>
      <c r="I17" s="78"/>
    </row>
    <row r="18" spans="1:9" s="2" customFormat="1" ht="20.100000000000001" customHeight="1">
      <c r="A18" s="8" t="s">
        <v>304</v>
      </c>
      <c r="B18" s="7">
        <v>1011</v>
      </c>
      <c r="C18" s="178">
        <v>-207</v>
      </c>
      <c r="D18" s="179">
        <v>-411</v>
      </c>
      <c r="E18" s="178">
        <v>-86</v>
      </c>
      <c r="F18" s="179">
        <v>-411</v>
      </c>
      <c r="G18" s="179">
        <f>F18-E18</f>
        <v>-325</v>
      </c>
      <c r="H18" s="119">
        <f t="shared" si="2"/>
        <v>477.90697674418601</v>
      </c>
      <c r="I18" s="77"/>
    </row>
    <row r="19" spans="1:9" s="2" customFormat="1" ht="20.100000000000001" customHeight="1">
      <c r="A19" s="8" t="s">
        <v>305</v>
      </c>
      <c r="B19" s="7">
        <v>1012</v>
      </c>
      <c r="C19" s="178">
        <v>-21586</v>
      </c>
      <c r="D19" s="179">
        <v>-21563</v>
      </c>
      <c r="E19" s="178">
        <v>-23077</v>
      </c>
      <c r="F19" s="179">
        <v>-21563</v>
      </c>
      <c r="G19" s="179">
        <f t="shared" ref="G19:G73" si="3">F19-E19</f>
        <v>1514</v>
      </c>
      <c r="H19" s="119">
        <f t="shared" si="2"/>
        <v>93.439355202149315</v>
      </c>
      <c r="I19" s="207" t="s">
        <v>382</v>
      </c>
    </row>
    <row r="20" spans="1:9" s="2" customFormat="1" ht="19.5" customHeight="1">
      <c r="A20" s="8" t="s">
        <v>306</v>
      </c>
      <c r="B20" s="7">
        <v>1013</v>
      </c>
      <c r="C20" s="178">
        <v>-1243</v>
      </c>
      <c r="D20" s="179">
        <v>-1665</v>
      </c>
      <c r="E20" s="178">
        <v>-1699</v>
      </c>
      <c r="F20" s="179">
        <v>-1665</v>
      </c>
      <c r="G20" s="179">
        <f t="shared" si="3"/>
        <v>34</v>
      </c>
      <c r="H20" s="119">
        <f t="shared" si="2"/>
        <v>97.998822836962916</v>
      </c>
      <c r="I20" s="77"/>
    </row>
    <row r="21" spans="1:9" s="2" customFormat="1" ht="20.100000000000001" customHeight="1">
      <c r="A21" s="8" t="s">
        <v>5</v>
      </c>
      <c r="B21" s="7">
        <v>1014</v>
      </c>
      <c r="C21" s="178">
        <v>-6269</v>
      </c>
      <c r="D21" s="179">
        <v>-8682</v>
      </c>
      <c r="E21" s="178">
        <v>-9031</v>
      </c>
      <c r="F21" s="179">
        <v>-8682</v>
      </c>
      <c r="G21" s="179">
        <f t="shared" si="3"/>
        <v>349</v>
      </c>
      <c r="H21" s="119">
        <f t="shared" si="2"/>
        <v>96.135533163547777</v>
      </c>
      <c r="I21" s="77"/>
    </row>
    <row r="22" spans="1:9" s="2" customFormat="1" ht="25.5" customHeight="1">
      <c r="A22" s="8" t="s">
        <v>6</v>
      </c>
      <c r="B22" s="7">
        <v>1015</v>
      </c>
      <c r="C22" s="178">
        <v>-1398</v>
      </c>
      <c r="D22" s="179">
        <v>-1886</v>
      </c>
      <c r="E22" s="178">
        <v>-1987</v>
      </c>
      <c r="F22" s="179">
        <v>-1886</v>
      </c>
      <c r="G22" s="179">
        <f t="shared" si="3"/>
        <v>101</v>
      </c>
      <c r="H22" s="119">
        <f t="shared" si="2"/>
        <v>94.916960241570209</v>
      </c>
      <c r="I22" s="77"/>
    </row>
    <row r="23" spans="1:9" s="2" customFormat="1" ht="56.25">
      <c r="A23" s="8" t="s">
        <v>307</v>
      </c>
      <c r="B23" s="7">
        <v>1016</v>
      </c>
      <c r="C23" s="178">
        <v>-1564</v>
      </c>
      <c r="D23" s="319">
        <v>-2276</v>
      </c>
      <c r="E23" s="178">
        <v>-1781</v>
      </c>
      <c r="F23" s="179">
        <v>-2276</v>
      </c>
      <c r="G23" s="179">
        <f t="shared" si="3"/>
        <v>-495</v>
      </c>
      <c r="H23" s="119">
        <f t="shared" si="2"/>
        <v>127.79337450870298</v>
      </c>
      <c r="I23" s="207" t="s">
        <v>383</v>
      </c>
    </row>
    <row r="24" spans="1:9" s="2" customFormat="1" ht="20.100000000000001" customHeight="1">
      <c r="A24" s="8" t="s">
        <v>308</v>
      </c>
      <c r="B24" s="7">
        <v>1017</v>
      </c>
      <c r="C24" s="178">
        <v>-1072</v>
      </c>
      <c r="D24" s="179">
        <v>-1443</v>
      </c>
      <c r="E24" s="178">
        <v>-1213</v>
      </c>
      <c r="F24" s="179">
        <v>-1443</v>
      </c>
      <c r="G24" s="179">
        <f t="shared" si="3"/>
        <v>-230</v>
      </c>
      <c r="H24" s="119">
        <f t="shared" si="2"/>
        <v>118.96125309150864</v>
      </c>
      <c r="I24" s="77"/>
    </row>
    <row r="25" spans="1:9" s="224" customFormat="1" ht="20.100000000000001" customHeight="1">
      <c r="A25" s="226" t="s">
        <v>436</v>
      </c>
      <c r="B25" s="216">
        <v>1018</v>
      </c>
      <c r="C25" s="178"/>
      <c r="D25" s="179"/>
      <c r="E25" s="178"/>
      <c r="F25" s="179"/>
      <c r="G25" s="179"/>
      <c r="H25" s="119"/>
      <c r="I25" s="228"/>
    </row>
    <row r="26" spans="1:9" s="2" customFormat="1" ht="50.25" customHeight="1">
      <c r="A26" s="8" t="s">
        <v>309</v>
      </c>
      <c r="B26" s="7">
        <v>1019</v>
      </c>
      <c r="C26" s="178">
        <v>-370</v>
      </c>
      <c r="D26" s="179">
        <v>-654</v>
      </c>
      <c r="E26" s="178">
        <v>-488</v>
      </c>
      <c r="F26" s="179">
        <v>-654</v>
      </c>
      <c r="G26" s="179">
        <f t="shared" si="3"/>
        <v>-166</v>
      </c>
      <c r="H26" s="119">
        <f t="shared" si="2"/>
        <v>134.01639344262296</v>
      </c>
      <c r="I26" s="266" t="s">
        <v>462</v>
      </c>
    </row>
    <row r="27" spans="1:9" s="272" customFormat="1" ht="18" customHeight="1">
      <c r="A27" s="291" t="s">
        <v>471</v>
      </c>
      <c r="B27" s="289"/>
      <c r="C27" s="178"/>
      <c r="D27" s="179"/>
      <c r="E27" s="178"/>
      <c r="F27" s="179"/>
      <c r="G27" s="179"/>
      <c r="H27" s="119"/>
      <c r="I27" s="290"/>
    </row>
    <row r="28" spans="1:9" s="5" customFormat="1" ht="20.100000000000001" customHeight="1">
      <c r="A28" s="10" t="s">
        <v>19</v>
      </c>
      <c r="B28" s="11">
        <v>1020</v>
      </c>
      <c r="C28" s="320">
        <f>SUM(C8,C17)</f>
        <v>-467</v>
      </c>
      <c r="D28" s="320">
        <f>SUM(D8,D17)</f>
        <v>-1152</v>
      </c>
      <c r="E28" s="320">
        <f>SUM(E8,E17)</f>
        <v>2926</v>
      </c>
      <c r="F28" s="320">
        <f>SUM(F8,F17)</f>
        <v>-1152</v>
      </c>
      <c r="G28" s="321">
        <f t="shared" si="3"/>
        <v>-4078</v>
      </c>
      <c r="H28" s="121">
        <f t="shared" si="2"/>
        <v>-39.371155160628845</v>
      </c>
      <c r="I28" s="79"/>
    </row>
    <row r="29" spans="1:9" ht="20.100000000000001" customHeight="1">
      <c r="A29" s="217" t="s">
        <v>124</v>
      </c>
      <c r="B29" s="11">
        <v>1030</v>
      </c>
      <c r="C29" s="317">
        <f>SUM(C30:C49,C51)</f>
        <v>-1797</v>
      </c>
      <c r="D29" s="317">
        <f>SUM(D30:D49,D51)</f>
        <v>-2181</v>
      </c>
      <c r="E29" s="317">
        <f>SUM(E30:E49,E51)</f>
        <v>-1794</v>
      </c>
      <c r="F29" s="317">
        <f>SUM(F30:F49,F51)</f>
        <v>-2181</v>
      </c>
      <c r="G29" s="179">
        <f t="shared" si="3"/>
        <v>-387</v>
      </c>
      <c r="H29" s="119">
        <f t="shared" si="2"/>
        <v>121.57190635451505</v>
      </c>
      <c r="I29" s="78"/>
    </row>
    <row r="30" spans="1:9" ht="20.100000000000001" customHeight="1">
      <c r="A30" s="8" t="s">
        <v>77</v>
      </c>
      <c r="B30" s="9">
        <v>1031</v>
      </c>
      <c r="C30" s="178" t="s">
        <v>346</v>
      </c>
      <c r="D30" s="179" t="s">
        <v>346</v>
      </c>
      <c r="E30" s="178" t="s">
        <v>346</v>
      </c>
      <c r="F30" s="178" t="s">
        <v>346</v>
      </c>
      <c r="G30" s="179" t="s">
        <v>346</v>
      </c>
      <c r="H30" s="119" t="s">
        <v>346</v>
      </c>
      <c r="I30" s="78"/>
    </row>
    <row r="31" spans="1:9" ht="20.100000000000001" customHeight="1">
      <c r="A31" s="8" t="s">
        <v>118</v>
      </c>
      <c r="B31" s="9">
        <v>1032</v>
      </c>
      <c r="C31" s="178">
        <v>0</v>
      </c>
      <c r="D31" s="179">
        <v>0</v>
      </c>
      <c r="E31" s="178">
        <v>0</v>
      </c>
      <c r="F31" s="178" t="s">
        <v>346</v>
      </c>
      <c r="G31" s="179" t="s">
        <v>346</v>
      </c>
      <c r="H31" s="119" t="s">
        <v>346</v>
      </c>
      <c r="I31" s="78"/>
    </row>
    <row r="32" spans="1:9" ht="20.100000000000001" customHeight="1">
      <c r="A32" s="8" t="s">
        <v>49</v>
      </c>
      <c r="B32" s="9">
        <v>1033</v>
      </c>
      <c r="C32" s="178">
        <v>0</v>
      </c>
      <c r="D32" s="179">
        <v>0</v>
      </c>
      <c r="E32" s="178">
        <v>0</v>
      </c>
      <c r="F32" s="178" t="s">
        <v>346</v>
      </c>
      <c r="G32" s="179" t="s">
        <v>346</v>
      </c>
      <c r="H32" s="119" t="s">
        <v>346</v>
      </c>
      <c r="I32" s="78"/>
    </row>
    <row r="33" spans="1:9" ht="20.100000000000001" customHeight="1">
      <c r="A33" s="8" t="s">
        <v>17</v>
      </c>
      <c r="B33" s="9">
        <v>1034</v>
      </c>
      <c r="C33" s="178">
        <v>0</v>
      </c>
      <c r="D33" s="179">
        <v>0</v>
      </c>
      <c r="E33" s="178"/>
      <c r="F33" s="178" t="s">
        <v>346</v>
      </c>
      <c r="G33" s="179" t="s">
        <v>346</v>
      </c>
      <c r="H33" s="119" t="s">
        <v>346</v>
      </c>
      <c r="I33" s="78"/>
    </row>
    <row r="34" spans="1:9" ht="20.100000000000001" customHeight="1">
      <c r="A34" s="8" t="s">
        <v>18</v>
      </c>
      <c r="B34" s="9">
        <v>1035</v>
      </c>
      <c r="C34" s="178">
        <v>0</v>
      </c>
      <c r="D34" s="179" t="s">
        <v>346</v>
      </c>
      <c r="E34" s="178">
        <v>0</v>
      </c>
      <c r="F34" s="178" t="s">
        <v>346</v>
      </c>
      <c r="G34" s="179" t="s">
        <v>346</v>
      </c>
      <c r="H34" s="119" t="s">
        <v>346</v>
      </c>
      <c r="I34" s="78"/>
    </row>
    <row r="35" spans="1:9" s="2" customFormat="1" ht="20.100000000000001" customHeight="1">
      <c r="A35" s="8" t="s">
        <v>26</v>
      </c>
      <c r="B35" s="9">
        <v>1036</v>
      </c>
      <c r="C35" s="178">
        <v>-11</v>
      </c>
      <c r="D35" s="179">
        <v>-15</v>
      </c>
      <c r="E35" s="178">
        <v>-8</v>
      </c>
      <c r="F35" s="178">
        <v>-15</v>
      </c>
      <c r="G35" s="179">
        <f t="shared" si="3"/>
        <v>-7</v>
      </c>
      <c r="H35" s="119">
        <f>(F35/E35)*100</f>
        <v>187.5</v>
      </c>
      <c r="I35" s="78"/>
    </row>
    <row r="36" spans="1:9" s="2" customFormat="1" ht="20.100000000000001" customHeight="1">
      <c r="A36" s="8" t="s">
        <v>27</v>
      </c>
      <c r="B36" s="9">
        <v>1037</v>
      </c>
      <c r="C36" s="178">
        <v>-6</v>
      </c>
      <c r="D36" s="179">
        <v>-6</v>
      </c>
      <c r="E36" s="178">
        <v>-24</v>
      </c>
      <c r="F36" s="179">
        <v>-6</v>
      </c>
      <c r="G36" s="179">
        <f t="shared" si="3"/>
        <v>18</v>
      </c>
      <c r="H36" s="119">
        <f t="shared" si="2"/>
        <v>25</v>
      </c>
      <c r="I36" s="78"/>
    </row>
    <row r="37" spans="1:9" s="2" customFormat="1" ht="20.100000000000001" customHeight="1">
      <c r="A37" s="8" t="s">
        <v>28</v>
      </c>
      <c r="B37" s="9">
        <v>1038</v>
      </c>
      <c r="C37" s="178">
        <v>-976</v>
      </c>
      <c r="D37" s="179">
        <v>-1272</v>
      </c>
      <c r="E37" s="178">
        <v>-996</v>
      </c>
      <c r="F37" s="179">
        <v>-1272</v>
      </c>
      <c r="G37" s="179">
        <f t="shared" si="3"/>
        <v>-276</v>
      </c>
      <c r="H37" s="119">
        <f t="shared" si="2"/>
        <v>127.71084337349396</v>
      </c>
      <c r="I37" s="78"/>
    </row>
    <row r="38" spans="1:9" s="2" customFormat="1" ht="20.100000000000001" customHeight="1">
      <c r="A38" s="8" t="s">
        <v>29</v>
      </c>
      <c r="B38" s="9">
        <v>1039</v>
      </c>
      <c r="C38" s="178">
        <v>-202</v>
      </c>
      <c r="D38" s="179">
        <v>-281</v>
      </c>
      <c r="E38" s="178">
        <v>-220</v>
      </c>
      <c r="F38" s="179">
        <v>-281</v>
      </c>
      <c r="G38" s="179">
        <f t="shared" si="3"/>
        <v>-61</v>
      </c>
      <c r="H38" s="119">
        <f t="shared" si="2"/>
        <v>127.72727272727273</v>
      </c>
      <c r="I38" s="78"/>
    </row>
    <row r="39" spans="1:9" s="2" customFormat="1" ht="42.75" customHeight="1">
      <c r="A39" s="8" t="s">
        <v>30</v>
      </c>
      <c r="B39" s="9">
        <v>1040</v>
      </c>
      <c r="C39" s="178">
        <v>-19</v>
      </c>
      <c r="D39" s="179">
        <v>-17</v>
      </c>
      <c r="E39" s="178">
        <v>-7</v>
      </c>
      <c r="F39" s="179">
        <v>-17</v>
      </c>
      <c r="G39" s="179">
        <f t="shared" si="3"/>
        <v>-10</v>
      </c>
      <c r="H39" s="119">
        <f t="shared" si="2"/>
        <v>242.85714285714283</v>
      </c>
      <c r="I39" s="78"/>
    </row>
    <row r="40" spans="1:9" s="2" customFormat="1" ht="42.75" customHeight="1">
      <c r="A40" s="8" t="s">
        <v>31</v>
      </c>
      <c r="B40" s="9">
        <v>1041</v>
      </c>
      <c r="C40" s="179">
        <v>-68</v>
      </c>
      <c r="D40" s="179">
        <v>-73</v>
      </c>
      <c r="E40" s="179">
        <v>-65</v>
      </c>
      <c r="F40" s="179">
        <v>-73</v>
      </c>
      <c r="G40" s="179">
        <f t="shared" si="3"/>
        <v>-8</v>
      </c>
      <c r="H40" s="119">
        <f t="shared" si="2"/>
        <v>112.30769230769231</v>
      </c>
      <c r="I40" s="266" t="s">
        <v>461</v>
      </c>
    </row>
    <row r="41" spans="1:9" s="2" customFormat="1" ht="20.100000000000001" customHeight="1">
      <c r="A41" s="8" t="s">
        <v>32</v>
      </c>
      <c r="B41" s="9">
        <v>1042</v>
      </c>
      <c r="C41" s="179" t="s">
        <v>175</v>
      </c>
      <c r="D41" s="179" t="s">
        <v>175</v>
      </c>
      <c r="E41" s="179" t="s">
        <v>175</v>
      </c>
      <c r="F41" s="179"/>
      <c r="G41" s="179" t="s">
        <v>346</v>
      </c>
      <c r="H41" s="119" t="s">
        <v>346</v>
      </c>
      <c r="I41" s="78"/>
    </row>
    <row r="42" spans="1:9" s="2" customFormat="1" ht="20.100000000000001" customHeight="1">
      <c r="A42" s="8" t="s">
        <v>33</v>
      </c>
      <c r="B42" s="9">
        <v>1043</v>
      </c>
      <c r="C42" s="179" t="s">
        <v>175</v>
      </c>
      <c r="D42" s="179" t="s">
        <v>175</v>
      </c>
      <c r="E42" s="179" t="s">
        <v>175</v>
      </c>
      <c r="F42" s="179"/>
      <c r="G42" s="179" t="s">
        <v>346</v>
      </c>
      <c r="H42" s="119" t="s">
        <v>346</v>
      </c>
      <c r="I42" s="78"/>
    </row>
    <row r="43" spans="1:9" s="2" customFormat="1" ht="20.100000000000001" customHeight="1">
      <c r="A43" s="8" t="s">
        <v>34</v>
      </c>
      <c r="B43" s="9">
        <v>1044</v>
      </c>
      <c r="C43" s="179"/>
      <c r="D43" s="179" t="s">
        <v>175</v>
      </c>
      <c r="E43" s="179"/>
      <c r="F43" s="179" t="s">
        <v>346</v>
      </c>
      <c r="G43" s="179" t="s">
        <v>346</v>
      </c>
      <c r="H43" s="119" t="s">
        <v>346</v>
      </c>
      <c r="I43" s="78"/>
    </row>
    <row r="44" spans="1:9" s="2" customFormat="1" ht="20.100000000000001" customHeight="1">
      <c r="A44" s="8" t="s">
        <v>51</v>
      </c>
      <c r="B44" s="9">
        <v>1045</v>
      </c>
      <c r="C44" s="179">
        <v>-99</v>
      </c>
      <c r="D44" s="179">
        <v>-110</v>
      </c>
      <c r="E44" s="179">
        <v>-86</v>
      </c>
      <c r="F44" s="179">
        <v>-110</v>
      </c>
      <c r="G44" s="179">
        <f t="shared" si="3"/>
        <v>-24</v>
      </c>
      <c r="H44" s="119">
        <f t="shared" si="2"/>
        <v>127.90697674418605</v>
      </c>
      <c r="I44" s="78" t="s">
        <v>469</v>
      </c>
    </row>
    <row r="45" spans="1:9" s="2" customFormat="1" ht="20.100000000000001" customHeight="1">
      <c r="A45" s="8" t="s">
        <v>35</v>
      </c>
      <c r="B45" s="9">
        <v>1046</v>
      </c>
      <c r="C45" s="179" t="s">
        <v>175</v>
      </c>
      <c r="D45" s="179"/>
      <c r="E45" s="179" t="s">
        <v>175</v>
      </c>
      <c r="F45" s="179" t="s">
        <v>346</v>
      </c>
      <c r="G45" s="179" t="s">
        <v>346</v>
      </c>
      <c r="H45" s="119" t="s">
        <v>346</v>
      </c>
      <c r="I45" s="78"/>
    </row>
    <row r="46" spans="1:9" s="2" customFormat="1" ht="20.100000000000001" customHeight="1">
      <c r="A46" s="8" t="s">
        <v>36</v>
      </c>
      <c r="B46" s="9">
        <v>1047</v>
      </c>
      <c r="C46" s="179" t="s">
        <v>175</v>
      </c>
      <c r="D46" s="179" t="s">
        <v>175</v>
      </c>
      <c r="E46" s="179" t="s">
        <v>175</v>
      </c>
      <c r="F46" s="179" t="s">
        <v>346</v>
      </c>
      <c r="G46" s="179" t="s">
        <v>346</v>
      </c>
      <c r="H46" s="119" t="s">
        <v>346</v>
      </c>
      <c r="I46" s="78"/>
    </row>
    <row r="47" spans="1:9" s="2" customFormat="1" ht="20.100000000000001" customHeight="1">
      <c r="A47" s="8" t="s">
        <v>37</v>
      </c>
      <c r="B47" s="9">
        <v>1048</v>
      </c>
      <c r="C47" s="179" t="s">
        <v>175</v>
      </c>
      <c r="D47" s="179" t="s">
        <v>175</v>
      </c>
      <c r="E47" s="179" t="s">
        <v>175</v>
      </c>
      <c r="F47" s="179" t="s">
        <v>346</v>
      </c>
      <c r="G47" s="179" t="s">
        <v>346</v>
      </c>
      <c r="H47" s="119" t="s">
        <v>346</v>
      </c>
      <c r="I47" s="78"/>
    </row>
    <row r="48" spans="1:9" s="2" customFormat="1" ht="20.100000000000001" customHeight="1">
      <c r="A48" s="8" t="s">
        <v>38</v>
      </c>
      <c r="B48" s="9">
        <v>1049</v>
      </c>
      <c r="C48" s="179" t="s">
        <v>175</v>
      </c>
      <c r="D48" s="179" t="s">
        <v>175</v>
      </c>
      <c r="E48" s="179" t="s">
        <v>175</v>
      </c>
      <c r="F48" s="179" t="s">
        <v>346</v>
      </c>
      <c r="G48" s="179" t="s">
        <v>346</v>
      </c>
      <c r="H48" s="119" t="s">
        <v>346</v>
      </c>
      <c r="I48" s="78"/>
    </row>
    <row r="49" spans="1:9" s="2" customFormat="1" ht="42.75" customHeight="1">
      <c r="A49" s="8" t="s">
        <v>56</v>
      </c>
      <c r="B49" s="9">
        <v>1050</v>
      </c>
      <c r="C49" s="179">
        <v>-127</v>
      </c>
      <c r="D49" s="179">
        <v>-126</v>
      </c>
      <c r="E49" s="179">
        <v>-116</v>
      </c>
      <c r="F49" s="179">
        <v>-126</v>
      </c>
      <c r="G49" s="179">
        <f t="shared" si="3"/>
        <v>-10</v>
      </c>
      <c r="H49" s="119">
        <f t="shared" si="2"/>
        <v>108.62068965517241</v>
      </c>
      <c r="I49" s="301" t="s">
        <v>472</v>
      </c>
    </row>
    <row r="50" spans="1:9" s="2" customFormat="1" ht="20.100000000000001" customHeight="1">
      <c r="A50" s="8" t="s">
        <v>39</v>
      </c>
      <c r="B50" s="6" t="s">
        <v>249</v>
      </c>
      <c r="C50" s="179" t="s">
        <v>175</v>
      </c>
      <c r="D50" s="179" t="s">
        <v>175</v>
      </c>
      <c r="E50" s="179" t="s">
        <v>175</v>
      </c>
      <c r="F50" s="179" t="s">
        <v>346</v>
      </c>
      <c r="G50" s="179" t="s">
        <v>346</v>
      </c>
      <c r="H50" s="119" t="s">
        <v>346</v>
      </c>
      <c r="I50" s="78"/>
    </row>
    <row r="51" spans="1:9" s="2" customFormat="1" ht="59.25" customHeight="1">
      <c r="A51" s="8" t="s">
        <v>80</v>
      </c>
      <c r="B51" s="9">
        <v>1051</v>
      </c>
      <c r="C51" s="178">
        <v>-289</v>
      </c>
      <c r="D51" s="179">
        <v>-281</v>
      </c>
      <c r="E51" s="178">
        <v>-272</v>
      </c>
      <c r="F51" s="179">
        <v>-281</v>
      </c>
      <c r="G51" s="179">
        <f t="shared" si="3"/>
        <v>-9</v>
      </c>
      <c r="H51" s="119">
        <f t="shared" si="2"/>
        <v>103.30882352941177</v>
      </c>
      <c r="I51" s="286" t="s">
        <v>468</v>
      </c>
    </row>
    <row r="52" spans="1:9" s="2" customFormat="1" ht="19.5" hidden="1" customHeight="1">
      <c r="A52" s="8" t="s">
        <v>331</v>
      </c>
      <c r="B52" s="9"/>
      <c r="C52" s="178"/>
      <c r="D52" s="179"/>
      <c r="E52" s="178"/>
      <c r="F52" s="178"/>
      <c r="G52" s="179">
        <f t="shared" si="3"/>
        <v>0</v>
      </c>
      <c r="H52" s="119" t="e">
        <f t="shared" si="2"/>
        <v>#DIV/0!</v>
      </c>
      <c r="I52" s="78"/>
    </row>
    <row r="53" spans="1:9" s="2" customFormat="1" ht="20.100000000000001" hidden="1" customHeight="1">
      <c r="A53" s="8" t="s">
        <v>332</v>
      </c>
      <c r="B53" s="9"/>
      <c r="C53" s="178"/>
      <c r="D53" s="179"/>
      <c r="E53" s="178"/>
      <c r="F53" s="178"/>
      <c r="G53" s="179">
        <f t="shared" si="3"/>
        <v>0</v>
      </c>
      <c r="H53" s="119" t="e">
        <f t="shared" si="2"/>
        <v>#DIV/0!</v>
      </c>
      <c r="I53" s="78"/>
    </row>
    <row r="54" spans="1:9" ht="20.100000000000001" customHeight="1">
      <c r="A54" s="262" t="s">
        <v>125</v>
      </c>
      <c r="B54" s="11">
        <v>1060</v>
      </c>
      <c r="C54" s="317">
        <f>SUM(C55:C61)</f>
        <v>-398</v>
      </c>
      <c r="D54" s="317">
        <f>SUM(D55:D61)</f>
        <v>0</v>
      </c>
      <c r="E54" s="317">
        <f>SUM(E55:E61)</f>
        <v>-430</v>
      </c>
      <c r="F54" s="317">
        <f>SUM(F55:F61)</f>
        <v>0</v>
      </c>
      <c r="G54" s="179">
        <f t="shared" si="3"/>
        <v>430</v>
      </c>
      <c r="H54" s="119">
        <f t="shared" si="2"/>
        <v>0</v>
      </c>
      <c r="I54" s="78"/>
    </row>
    <row r="55" spans="1:9" s="2" customFormat="1" ht="20.100000000000001" customHeight="1">
      <c r="A55" s="8" t="s">
        <v>106</v>
      </c>
      <c r="B55" s="9">
        <v>1061</v>
      </c>
      <c r="C55" s="179" t="s">
        <v>175</v>
      </c>
      <c r="D55" s="179" t="s">
        <v>175</v>
      </c>
      <c r="E55" s="179" t="s">
        <v>175</v>
      </c>
      <c r="F55" s="179">
        <v>0</v>
      </c>
      <c r="G55" s="179" t="s">
        <v>346</v>
      </c>
      <c r="H55" s="119" t="s">
        <v>346</v>
      </c>
      <c r="I55" s="78"/>
    </row>
    <row r="56" spans="1:9" s="2" customFormat="1" ht="20.100000000000001" customHeight="1">
      <c r="A56" s="8" t="s">
        <v>107</v>
      </c>
      <c r="B56" s="9">
        <v>1062</v>
      </c>
      <c r="C56" s="179" t="s">
        <v>175</v>
      </c>
      <c r="D56" s="179" t="s">
        <v>175</v>
      </c>
      <c r="E56" s="179" t="s">
        <v>175</v>
      </c>
      <c r="F56" s="179">
        <v>0</v>
      </c>
      <c r="G56" s="179" t="s">
        <v>346</v>
      </c>
      <c r="H56" s="119" t="s">
        <v>346</v>
      </c>
      <c r="I56" s="78"/>
    </row>
    <row r="57" spans="1:9" s="2" customFormat="1" ht="20.100000000000001" customHeight="1">
      <c r="A57" s="8" t="s">
        <v>28</v>
      </c>
      <c r="B57" s="9">
        <v>1063</v>
      </c>
      <c r="C57" s="179">
        <v>-249</v>
      </c>
      <c r="D57" s="179"/>
      <c r="E57" s="179">
        <v>-234</v>
      </c>
      <c r="F57" s="179">
        <v>0</v>
      </c>
      <c r="G57" s="179">
        <f t="shared" si="3"/>
        <v>234</v>
      </c>
      <c r="H57" s="119">
        <f t="shared" si="2"/>
        <v>0</v>
      </c>
      <c r="I57" s="78"/>
    </row>
    <row r="58" spans="1:9" s="2" customFormat="1" ht="20.100000000000001" customHeight="1">
      <c r="A58" s="8" t="s">
        <v>29</v>
      </c>
      <c r="B58" s="9">
        <v>1064</v>
      </c>
      <c r="C58" s="179">
        <v>-55</v>
      </c>
      <c r="D58" s="179"/>
      <c r="E58" s="179">
        <v>-52</v>
      </c>
      <c r="F58" s="179">
        <v>0</v>
      </c>
      <c r="G58" s="179">
        <f t="shared" si="3"/>
        <v>52</v>
      </c>
      <c r="H58" s="119">
        <f t="shared" si="2"/>
        <v>0</v>
      </c>
      <c r="I58" s="78"/>
    </row>
    <row r="59" spans="1:9" s="2" customFormat="1" ht="20.100000000000001" customHeight="1">
      <c r="A59" s="8" t="s">
        <v>50</v>
      </c>
      <c r="B59" s="9">
        <v>1065</v>
      </c>
      <c r="C59" s="179">
        <v>-3</v>
      </c>
      <c r="D59" s="179"/>
      <c r="E59" s="179">
        <v>-4</v>
      </c>
      <c r="F59" s="179">
        <v>0</v>
      </c>
      <c r="G59" s="179">
        <f t="shared" si="3"/>
        <v>4</v>
      </c>
      <c r="H59" s="119">
        <f t="shared" si="2"/>
        <v>0</v>
      </c>
      <c r="I59" s="78"/>
    </row>
    <row r="60" spans="1:9" s="2" customFormat="1" ht="20.100000000000001" customHeight="1">
      <c r="A60" s="8" t="s">
        <v>59</v>
      </c>
      <c r="B60" s="9">
        <v>1066</v>
      </c>
      <c r="C60" s="179" t="s">
        <v>175</v>
      </c>
      <c r="D60" s="179" t="s">
        <v>175</v>
      </c>
      <c r="E60" s="179"/>
      <c r="F60" s="179">
        <v>0</v>
      </c>
      <c r="G60" s="179">
        <f t="shared" si="3"/>
        <v>0</v>
      </c>
      <c r="H60" s="119" t="s">
        <v>346</v>
      </c>
      <c r="I60" s="78"/>
    </row>
    <row r="61" spans="1:9" s="2" customFormat="1" ht="26.25" customHeight="1">
      <c r="A61" s="8" t="s">
        <v>88</v>
      </c>
      <c r="B61" s="9">
        <v>1067</v>
      </c>
      <c r="C61" s="179">
        <v>-91</v>
      </c>
      <c r="D61" s="179"/>
      <c r="E61" s="179">
        <v>-140</v>
      </c>
      <c r="F61" s="179">
        <v>0</v>
      </c>
      <c r="G61" s="179">
        <f t="shared" si="3"/>
        <v>140</v>
      </c>
      <c r="H61" s="119">
        <f t="shared" si="2"/>
        <v>0</v>
      </c>
      <c r="I61" s="206"/>
    </row>
    <row r="62" spans="1:9" s="2" customFormat="1" ht="20.100000000000001" customHeight="1">
      <c r="A62" s="262" t="s">
        <v>198</v>
      </c>
      <c r="B62" s="11">
        <v>1070</v>
      </c>
      <c r="C62" s="317">
        <f>SUM(C63:C65)</f>
        <v>137</v>
      </c>
      <c r="D62" s="317">
        <f>SUM(D63:D65)</f>
        <v>183</v>
      </c>
      <c r="E62" s="317">
        <f>SUM(E63:E65)</f>
        <v>0</v>
      </c>
      <c r="F62" s="317">
        <f>SUM(F63:F65)</f>
        <v>183</v>
      </c>
      <c r="G62" s="179">
        <f>F62-E62</f>
        <v>183</v>
      </c>
      <c r="H62" s="119" t="s">
        <v>346</v>
      </c>
      <c r="I62" s="78"/>
    </row>
    <row r="63" spans="1:9" s="2" customFormat="1" ht="20.100000000000001" customHeight="1">
      <c r="A63" s="8" t="s">
        <v>121</v>
      </c>
      <c r="B63" s="9">
        <v>1071</v>
      </c>
      <c r="C63" s="179"/>
      <c r="D63" s="179"/>
      <c r="E63" s="179"/>
      <c r="F63" s="179"/>
      <c r="G63" s="179">
        <f t="shared" si="3"/>
        <v>0</v>
      </c>
      <c r="H63" s="119" t="s">
        <v>346</v>
      </c>
      <c r="I63" s="78"/>
    </row>
    <row r="64" spans="1:9" s="2" customFormat="1" ht="20.100000000000001" customHeight="1">
      <c r="A64" s="8" t="s">
        <v>225</v>
      </c>
      <c r="B64" s="9">
        <v>1072</v>
      </c>
      <c r="C64" s="179"/>
      <c r="D64" s="179"/>
      <c r="E64" s="179"/>
      <c r="F64" s="179"/>
      <c r="G64" s="179">
        <f t="shared" si="3"/>
        <v>0</v>
      </c>
      <c r="H64" s="119" t="s">
        <v>346</v>
      </c>
      <c r="I64" s="78"/>
    </row>
    <row r="65" spans="1:9" s="2" customFormat="1" ht="20.100000000000001" customHeight="1">
      <c r="A65" s="8" t="s">
        <v>199</v>
      </c>
      <c r="B65" s="9">
        <v>1073</v>
      </c>
      <c r="C65" s="179">
        <v>137</v>
      </c>
      <c r="D65" s="179">
        <v>183</v>
      </c>
      <c r="E65" s="179"/>
      <c r="F65" s="179">
        <v>183</v>
      </c>
      <c r="G65" s="179">
        <f t="shared" si="3"/>
        <v>183</v>
      </c>
      <c r="H65" s="119" t="s">
        <v>346</v>
      </c>
      <c r="I65" s="78"/>
    </row>
    <row r="66" spans="1:9" s="167" customFormat="1" ht="20.100000000000001" hidden="1" customHeight="1">
      <c r="A66" s="168" t="s">
        <v>334</v>
      </c>
      <c r="B66" s="169"/>
      <c r="C66" s="322"/>
      <c r="D66" s="322"/>
      <c r="E66" s="322"/>
      <c r="F66" s="323"/>
      <c r="G66" s="179"/>
      <c r="H66" s="119"/>
      <c r="I66" s="78"/>
    </row>
    <row r="67" spans="1:9" s="2" customFormat="1" ht="20.100000000000001" customHeight="1">
      <c r="A67" s="263" t="s">
        <v>60</v>
      </c>
      <c r="B67" s="9">
        <v>1080</v>
      </c>
      <c r="C67" s="317">
        <f>SUM(C68:C73)</f>
        <v>-134</v>
      </c>
      <c r="D67" s="317">
        <f>SUM(D68:D73)</f>
        <v>-138</v>
      </c>
      <c r="E67" s="317">
        <f>SUM(E68:E73)</f>
        <v>-168</v>
      </c>
      <c r="F67" s="317">
        <f>SUM(F68:F73)</f>
        <v>-138</v>
      </c>
      <c r="G67" s="179">
        <f t="shared" si="3"/>
        <v>30</v>
      </c>
      <c r="H67" s="119">
        <f t="shared" si="2"/>
        <v>82.142857142857139</v>
      </c>
      <c r="I67" s="78"/>
    </row>
    <row r="68" spans="1:9" s="2" customFormat="1" ht="20.100000000000001" customHeight="1">
      <c r="A68" s="8" t="s">
        <v>121</v>
      </c>
      <c r="B68" s="9">
        <v>1081</v>
      </c>
      <c r="C68" s="179" t="s">
        <v>175</v>
      </c>
      <c r="D68" s="179">
        <v>0</v>
      </c>
      <c r="E68" s="179">
        <v>0</v>
      </c>
      <c r="F68" s="179">
        <v>0</v>
      </c>
      <c r="G68" s="179">
        <f t="shared" si="3"/>
        <v>0</v>
      </c>
      <c r="H68" s="119" t="s">
        <v>346</v>
      </c>
      <c r="I68" s="78"/>
    </row>
    <row r="69" spans="1:9" s="2" customFormat="1" ht="20.100000000000001" customHeight="1">
      <c r="A69" s="8" t="s">
        <v>292</v>
      </c>
      <c r="B69" s="9">
        <v>1082</v>
      </c>
      <c r="C69" s="179" t="s">
        <v>175</v>
      </c>
      <c r="D69" s="179">
        <v>0</v>
      </c>
      <c r="E69" s="179">
        <v>0</v>
      </c>
      <c r="F69" s="179">
        <v>0</v>
      </c>
      <c r="G69" s="179">
        <f t="shared" si="3"/>
        <v>0</v>
      </c>
      <c r="H69" s="119" t="s">
        <v>346</v>
      </c>
      <c r="I69" s="78"/>
    </row>
    <row r="70" spans="1:9" s="2" customFormat="1" ht="20.100000000000001" customHeight="1">
      <c r="A70" s="8" t="s">
        <v>55</v>
      </c>
      <c r="B70" s="9">
        <v>1083</v>
      </c>
      <c r="C70" s="179" t="s">
        <v>175</v>
      </c>
      <c r="D70" s="179" t="s">
        <v>175</v>
      </c>
      <c r="E70" s="179" t="s">
        <v>175</v>
      </c>
      <c r="F70" s="179" t="s">
        <v>175</v>
      </c>
      <c r="G70" s="179" t="s">
        <v>346</v>
      </c>
      <c r="H70" s="119" t="s">
        <v>346</v>
      </c>
      <c r="I70" s="78"/>
    </row>
    <row r="71" spans="1:9" s="2" customFormat="1" ht="20.100000000000001" customHeight="1">
      <c r="A71" s="8" t="s">
        <v>40</v>
      </c>
      <c r="B71" s="9">
        <v>1084</v>
      </c>
      <c r="C71" s="179" t="s">
        <v>175</v>
      </c>
      <c r="D71" s="179" t="s">
        <v>175</v>
      </c>
      <c r="E71" s="179" t="s">
        <v>175</v>
      </c>
      <c r="F71" s="179" t="s">
        <v>175</v>
      </c>
      <c r="G71" s="179" t="s">
        <v>346</v>
      </c>
      <c r="H71" s="119" t="s">
        <v>346</v>
      </c>
      <c r="I71" s="78"/>
    </row>
    <row r="72" spans="1:9" s="2" customFormat="1" ht="20.100000000000001" customHeight="1">
      <c r="A72" s="8" t="s">
        <v>48</v>
      </c>
      <c r="B72" s="9">
        <v>1085</v>
      </c>
      <c r="C72" s="179" t="s">
        <v>175</v>
      </c>
      <c r="D72" s="179" t="s">
        <v>175</v>
      </c>
      <c r="E72" s="179" t="s">
        <v>175</v>
      </c>
      <c r="F72" s="179" t="s">
        <v>175</v>
      </c>
      <c r="G72" s="179" t="s">
        <v>346</v>
      </c>
      <c r="H72" s="119" t="s">
        <v>346</v>
      </c>
      <c r="I72" s="78"/>
    </row>
    <row r="73" spans="1:9" s="2" customFormat="1" ht="20.100000000000001" customHeight="1">
      <c r="A73" s="8" t="s">
        <v>139</v>
      </c>
      <c r="B73" s="9">
        <v>1086</v>
      </c>
      <c r="C73" s="179">
        <v>-134</v>
      </c>
      <c r="D73" s="179">
        <v>-138</v>
      </c>
      <c r="E73" s="179">
        <v>-168</v>
      </c>
      <c r="F73" s="179">
        <v>-138</v>
      </c>
      <c r="G73" s="179">
        <f t="shared" si="3"/>
        <v>30</v>
      </c>
      <c r="H73" s="119">
        <f t="shared" si="2"/>
        <v>82.142857142857139</v>
      </c>
      <c r="I73" s="78"/>
    </row>
    <row r="74" spans="1:9" s="167" customFormat="1" ht="20.100000000000001" hidden="1" customHeight="1">
      <c r="A74" s="137" t="s">
        <v>28</v>
      </c>
      <c r="B74" s="136"/>
      <c r="C74" s="316"/>
      <c r="D74" s="316"/>
      <c r="E74" s="316"/>
      <c r="F74" s="316"/>
      <c r="G74" s="179"/>
      <c r="H74" s="119"/>
      <c r="I74" s="78"/>
    </row>
    <row r="75" spans="1:9" s="167" customFormat="1" ht="20.100000000000001" hidden="1" customHeight="1">
      <c r="A75" s="137" t="s">
        <v>29</v>
      </c>
      <c r="B75" s="136"/>
      <c r="C75" s="316"/>
      <c r="D75" s="316"/>
      <c r="E75" s="316"/>
      <c r="F75" s="316"/>
      <c r="G75" s="179"/>
      <c r="H75" s="119"/>
      <c r="I75" s="78"/>
    </row>
    <row r="76" spans="1:9" s="167" customFormat="1" ht="20.100000000000001" hidden="1" customHeight="1">
      <c r="A76" s="137" t="s">
        <v>30</v>
      </c>
      <c r="B76" s="136"/>
      <c r="C76" s="316"/>
      <c r="D76" s="316"/>
      <c r="E76" s="314"/>
      <c r="F76" s="316"/>
      <c r="G76" s="179"/>
      <c r="H76" s="119"/>
      <c r="I76" s="78"/>
    </row>
    <row r="77" spans="1:9" s="167" customFormat="1" ht="20.100000000000001" hidden="1" customHeight="1">
      <c r="A77" s="137" t="s">
        <v>335</v>
      </c>
      <c r="B77" s="136"/>
      <c r="C77" s="316"/>
      <c r="D77" s="316"/>
      <c r="E77" s="314"/>
      <c r="F77" s="316"/>
      <c r="G77" s="179"/>
      <c r="H77" s="119"/>
      <c r="I77" s="78"/>
    </row>
    <row r="78" spans="1:9" s="167" customFormat="1" ht="20.100000000000001" hidden="1" customHeight="1">
      <c r="A78" s="137" t="s">
        <v>336</v>
      </c>
      <c r="B78" s="136"/>
      <c r="C78" s="316"/>
      <c r="D78" s="316"/>
      <c r="E78" s="316"/>
      <c r="F78" s="316"/>
      <c r="G78" s="179"/>
      <c r="H78" s="119"/>
      <c r="I78" s="78"/>
    </row>
    <row r="79" spans="1:9" s="167" customFormat="1" ht="20.100000000000001" hidden="1" customHeight="1">
      <c r="A79" s="137" t="s">
        <v>304</v>
      </c>
      <c r="B79" s="136"/>
      <c r="C79" s="316"/>
      <c r="D79" s="316"/>
      <c r="E79" s="316"/>
      <c r="F79" s="316"/>
      <c r="G79" s="179"/>
      <c r="H79" s="119"/>
      <c r="I79" s="78"/>
    </row>
    <row r="80" spans="1:9" s="5" customFormat="1" ht="20.100000000000001" customHeight="1">
      <c r="A80" s="10" t="s">
        <v>4</v>
      </c>
      <c r="B80" s="11">
        <v>1100</v>
      </c>
      <c r="C80" s="320">
        <f>SUM(C28,C29,C54,C62,C67)</f>
        <v>-2659</v>
      </c>
      <c r="D80" s="320">
        <f>SUM(D28,D29,D54,D62,D67)</f>
        <v>-3288</v>
      </c>
      <c r="E80" s="180">
        <f>SUM(E28,E29,E54,E62,E67)</f>
        <v>534</v>
      </c>
      <c r="F80" s="320">
        <f>SUM(F28,F29,F54,F62,F67)</f>
        <v>-3288</v>
      </c>
      <c r="G80" s="321">
        <f t="shared" ref="G80:G98" si="4">F80-E80</f>
        <v>-3822</v>
      </c>
      <c r="H80" s="121">
        <f t="shared" si="2"/>
        <v>-615.7303370786517</v>
      </c>
      <c r="I80" s="79"/>
    </row>
    <row r="81" spans="1:9" ht="20.100000000000001" customHeight="1">
      <c r="A81" s="217" t="s">
        <v>78</v>
      </c>
      <c r="B81" s="11">
        <v>1110</v>
      </c>
      <c r="C81" s="179"/>
      <c r="D81" s="179"/>
      <c r="E81" s="179"/>
      <c r="F81" s="179"/>
      <c r="G81" s="179">
        <f t="shared" si="4"/>
        <v>0</v>
      </c>
      <c r="H81" s="119" t="s">
        <v>346</v>
      </c>
      <c r="I81" s="78"/>
    </row>
    <row r="82" spans="1:9" ht="20.100000000000001" customHeight="1">
      <c r="A82" s="217" t="s">
        <v>82</v>
      </c>
      <c r="B82" s="11">
        <v>1120</v>
      </c>
      <c r="C82" s="179" t="s">
        <v>175</v>
      </c>
      <c r="D82" s="179"/>
      <c r="E82" s="179">
        <v>0</v>
      </c>
      <c r="F82" s="179">
        <v>0</v>
      </c>
      <c r="G82" s="179">
        <f>F82-E82</f>
        <v>0</v>
      </c>
      <c r="H82" s="119" t="s">
        <v>346</v>
      </c>
      <c r="I82" s="78"/>
    </row>
    <row r="83" spans="1:9" ht="20.100000000000001" customHeight="1">
      <c r="A83" s="217" t="s">
        <v>79</v>
      </c>
      <c r="B83" s="11">
        <v>1130</v>
      </c>
      <c r="C83" s="179">
        <v>2</v>
      </c>
      <c r="D83" s="179">
        <v>192</v>
      </c>
      <c r="E83" s="179"/>
      <c r="F83" s="179">
        <v>192</v>
      </c>
      <c r="G83" s="179">
        <f t="shared" si="4"/>
        <v>192</v>
      </c>
      <c r="H83" s="119" t="s">
        <v>346</v>
      </c>
      <c r="I83" s="78"/>
    </row>
    <row r="84" spans="1:9" ht="20.100000000000001" customHeight="1">
      <c r="A84" s="217" t="s">
        <v>81</v>
      </c>
      <c r="B84" s="11">
        <v>1140</v>
      </c>
      <c r="C84" s="179"/>
      <c r="D84" s="179" t="s">
        <v>175</v>
      </c>
      <c r="E84" s="179">
        <v>0</v>
      </c>
      <c r="F84" s="179">
        <v>0</v>
      </c>
      <c r="G84" s="179">
        <f t="shared" si="4"/>
        <v>0</v>
      </c>
      <c r="H84" s="119" t="s">
        <v>346</v>
      </c>
      <c r="I84" s="78"/>
    </row>
    <row r="85" spans="1:9" ht="20.100000000000001" customHeight="1">
      <c r="A85" s="217" t="s">
        <v>200</v>
      </c>
      <c r="B85" s="11">
        <v>1150</v>
      </c>
      <c r="C85" s="317">
        <f>SUM(C86:C87)</f>
        <v>337</v>
      </c>
      <c r="D85" s="317">
        <f>SUM(D86:D87)</f>
        <v>605</v>
      </c>
      <c r="E85" s="324">
        <f>SUM(E86:E87)</f>
        <v>0</v>
      </c>
      <c r="F85" s="325">
        <f>SUM(F86:F87)</f>
        <v>605</v>
      </c>
      <c r="G85" s="179">
        <f t="shared" si="4"/>
        <v>605</v>
      </c>
      <c r="H85" s="119" t="s">
        <v>346</v>
      </c>
      <c r="I85" s="78"/>
    </row>
    <row r="86" spans="1:9" ht="20.100000000000001" customHeight="1">
      <c r="A86" s="8" t="s">
        <v>121</v>
      </c>
      <c r="B86" s="9">
        <v>1151</v>
      </c>
      <c r="C86" s="179"/>
      <c r="D86" s="179"/>
      <c r="E86" s="179"/>
      <c r="F86" s="326"/>
      <c r="G86" s="179">
        <f t="shared" si="4"/>
        <v>0</v>
      </c>
      <c r="H86" s="119" t="s">
        <v>346</v>
      </c>
      <c r="I86" s="78"/>
    </row>
    <row r="87" spans="1:9" ht="20.100000000000001" customHeight="1">
      <c r="A87" s="8" t="s">
        <v>201</v>
      </c>
      <c r="B87" s="9">
        <v>1152</v>
      </c>
      <c r="C87" s="327">
        <v>337</v>
      </c>
      <c r="D87" s="179">
        <v>605</v>
      </c>
      <c r="E87" s="179"/>
      <c r="F87" s="326">
        <v>605</v>
      </c>
      <c r="G87" s="179"/>
      <c r="H87" s="119" t="s">
        <v>346</v>
      </c>
      <c r="I87" s="78"/>
    </row>
    <row r="88" spans="1:9" ht="20.100000000000001" customHeight="1">
      <c r="A88" s="217" t="s">
        <v>202</v>
      </c>
      <c r="B88" s="11">
        <v>1160</v>
      </c>
      <c r="C88" s="317">
        <f>SUM(C89:C90)</f>
        <v>0</v>
      </c>
      <c r="D88" s="317">
        <f>SUM(D89:D90)</f>
        <v>0</v>
      </c>
      <c r="E88" s="324">
        <f>SUM(E89:E90)</f>
        <v>0</v>
      </c>
      <c r="F88" s="317">
        <f>SUM(F89:F90)</f>
        <v>0</v>
      </c>
      <c r="G88" s="179">
        <f t="shared" si="4"/>
        <v>0</v>
      </c>
      <c r="H88" s="119" t="s">
        <v>346</v>
      </c>
      <c r="I88" s="78"/>
    </row>
    <row r="89" spans="1:9" ht="20.100000000000001" customHeight="1">
      <c r="A89" s="8" t="s">
        <v>121</v>
      </c>
      <c r="B89" s="9">
        <v>1161</v>
      </c>
      <c r="C89" s="179" t="s">
        <v>175</v>
      </c>
      <c r="D89" s="179" t="s">
        <v>175</v>
      </c>
      <c r="E89" s="179">
        <v>0</v>
      </c>
      <c r="F89" s="179">
        <v>0</v>
      </c>
      <c r="G89" s="179"/>
      <c r="H89" s="119" t="s">
        <v>346</v>
      </c>
      <c r="I89" s="78"/>
    </row>
    <row r="90" spans="1:9" ht="20.100000000000001" customHeight="1">
      <c r="A90" s="8" t="s">
        <v>87</v>
      </c>
      <c r="B90" s="9">
        <v>1162</v>
      </c>
      <c r="C90" s="179"/>
      <c r="D90" s="179" t="s">
        <v>175</v>
      </c>
      <c r="E90" s="179"/>
      <c r="F90" s="179">
        <v>0</v>
      </c>
      <c r="G90" s="179">
        <f t="shared" si="4"/>
        <v>0</v>
      </c>
      <c r="H90" s="119" t="s">
        <v>346</v>
      </c>
      <c r="I90" s="78"/>
    </row>
    <row r="91" spans="1:9" s="5" customFormat="1" ht="20.100000000000001" customHeight="1">
      <c r="A91" s="10" t="s">
        <v>71</v>
      </c>
      <c r="B91" s="11">
        <v>1170</v>
      </c>
      <c r="C91" s="320">
        <f>SUM(C80,C81,C82,C83,C84,C85,C88)</f>
        <v>-2320</v>
      </c>
      <c r="D91" s="320">
        <f>SUM(D80,D81,D82,D83,D84,D85,D88)</f>
        <v>-2491</v>
      </c>
      <c r="E91" s="328">
        <f>SUM(E80,E81,E82,E83,E84,E85,E88)</f>
        <v>534</v>
      </c>
      <c r="F91" s="320">
        <f>SUM(F80,F81,F82,F83,F84,F85,F88)</f>
        <v>-2491</v>
      </c>
      <c r="G91" s="321">
        <f t="shared" si="4"/>
        <v>-3025</v>
      </c>
      <c r="H91" s="121">
        <f t="shared" si="2"/>
        <v>-466.4794007490637</v>
      </c>
      <c r="I91" s="79"/>
    </row>
    <row r="92" spans="1:9" ht="20.100000000000001" customHeight="1">
      <c r="A92" s="8" t="s">
        <v>193</v>
      </c>
      <c r="B92" s="7">
        <v>1180</v>
      </c>
      <c r="C92" s="179"/>
      <c r="D92" s="179" t="s">
        <v>175</v>
      </c>
      <c r="E92" s="179">
        <v>-96</v>
      </c>
      <c r="F92" s="179">
        <v>0</v>
      </c>
      <c r="G92" s="179">
        <f t="shared" si="4"/>
        <v>96</v>
      </c>
      <c r="H92" s="119">
        <f t="shared" ref="H92:H118" si="5">(F92/E92)*100</f>
        <v>0</v>
      </c>
      <c r="I92" s="78"/>
    </row>
    <row r="93" spans="1:9" ht="20.100000000000001" customHeight="1">
      <c r="A93" s="8" t="s">
        <v>194</v>
      </c>
      <c r="B93" s="7">
        <v>1181</v>
      </c>
      <c r="C93" s="179"/>
      <c r="D93" s="179"/>
      <c r="E93" s="179"/>
      <c r="F93" s="179"/>
      <c r="G93" s="179"/>
      <c r="H93" s="119" t="s">
        <v>346</v>
      </c>
      <c r="I93" s="78"/>
    </row>
    <row r="94" spans="1:9" ht="20.100000000000001" customHeight="1">
      <c r="A94" s="8" t="s">
        <v>195</v>
      </c>
      <c r="B94" s="9">
        <v>1190</v>
      </c>
      <c r="C94" s="179"/>
      <c r="D94" s="179"/>
      <c r="E94" s="179"/>
      <c r="F94" s="179"/>
      <c r="G94" s="179"/>
      <c r="H94" s="119" t="s">
        <v>346</v>
      </c>
      <c r="I94" s="78"/>
    </row>
    <row r="95" spans="1:9" ht="20.100000000000001" customHeight="1">
      <c r="A95" s="8" t="s">
        <v>196</v>
      </c>
      <c r="B95" s="6">
        <v>1191</v>
      </c>
      <c r="C95" s="179" t="s">
        <v>175</v>
      </c>
      <c r="D95" s="179" t="s">
        <v>175</v>
      </c>
      <c r="E95" s="179">
        <v>0</v>
      </c>
      <c r="F95" s="179">
        <v>0</v>
      </c>
      <c r="G95" s="179">
        <f>F95-E95</f>
        <v>0</v>
      </c>
      <c r="H95" s="119" t="s">
        <v>346</v>
      </c>
      <c r="I95" s="78"/>
    </row>
    <row r="96" spans="1:9" s="5" customFormat="1" ht="20.100000000000001" customHeight="1">
      <c r="A96" s="10" t="s">
        <v>217</v>
      </c>
      <c r="B96" s="11">
        <v>1200</v>
      </c>
      <c r="C96" s="320">
        <f>SUM(C91,C92,C93,C94,C95)</f>
        <v>-2320</v>
      </c>
      <c r="D96" s="320">
        <f>SUM(D91,D92,D93,D94,D95)</f>
        <v>-2491</v>
      </c>
      <c r="E96" s="320">
        <f>SUM(E91,E92,E93,E94,E95)</f>
        <v>438</v>
      </c>
      <c r="F96" s="320">
        <f>SUM(F91,F92,F93,F94,F95)</f>
        <v>-2491</v>
      </c>
      <c r="G96" s="321">
        <f t="shared" si="4"/>
        <v>-2929</v>
      </c>
      <c r="H96" s="121">
        <f t="shared" si="5"/>
        <v>-568.72146118721457</v>
      </c>
      <c r="I96" s="79"/>
    </row>
    <row r="97" spans="1:9" ht="20.100000000000001" customHeight="1">
      <c r="A97" s="8" t="s">
        <v>20</v>
      </c>
      <c r="B97" s="6">
        <v>1201</v>
      </c>
      <c r="C97" s="179"/>
      <c r="D97" s="179"/>
      <c r="E97" s="179">
        <v>9288</v>
      </c>
      <c r="F97" s="179"/>
      <c r="G97" s="179">
        <f t="shared" si="4"/>
        <v>-9288</v>
      </c>
      <c r="H97" s="119">
        <f t="shared" si="5"/>
        <v>0</v>
      </c>
      <c r="I97" s="77"/>
    </row>
    <row r="98" spans="1:9" ht="20.100000000000001" customHeight="1">
      <c r="A98" s="8" t="s">
        <v>21</v>
      </c>
      <c r="B98" s="6">
        <v>1202</v>
      </c>
      <c r="C98" s="179"/>
      <c r="D98" s="179"/>
      <c r="E98" s="179">
        <v>-8850</v>
      </c>
      <c r="F98" s="179"/>
      <c r="G98" s="179">
        <f t="shared" si="4"/>
        <v>8850</v>
      </c>
      <c r="H98" s="119">
        <f t="shared" si="5"/>
        <v>0</v>
      </c>
      <c r="I98" s="77"/>
    </row>
    <row r="99" spans="1:9" ht="20.100000000000001" customHeight="1">
      <c r="A99" s="10" t="s">
        <v>16</v>
      </c>
      <c r="B99" s="11">
        <v>1210</v>
      </c>
      <c r="C99" s="329">
        <f>SUM(C8,C62,C81,C83,C85,C93,C94)</f>
        <v>33718</v>
      </c>
      <c r="D99" s="329">
        <f>SUM(D8,D62,D81,D83,D85,D93,D94)</f>
        <v>38408</v>
      </c>
      <c r="E99" s="329">
        <f>SUM(E8,E62,E81,E83,E85,E93,E94)</f>
        <v>42288</v>
      </c>
      <c r="F99" s="329">
        <f>SUM(F8,F62,F81,F83,F85,F93,F94)</f>
        <v>38408</v>
      </c>
      <c r="G99" s="321">
        <f>F99-E99</f>
        <v>-3880</v>
      </c>
      <c r="H99" s="121">
        <f t="shared" si="5"/>
        <v>90.824820279984863</v>
      </c>
      <c r="I99" s="78"/>
    </row>
    <row r="100" spans="1:9" ht="20.100000000000001" customHeight="1">
      <c r="A100" s="10" t="s">
        <v>85</v>
      </c>
      <c r="B100" s="11">
        <v>1220</v>
      </c>
      <c r="C100" s="329">
        <f>SUM(C17,C29,C54,C67,C82,C84,C88,C92,C95)</f>
        <v>-36038</v>
      </c>
      <c r="D100" s="329">
        <f>SUM(D17,D29,D54,D67,D82,D84,D88,D92,D95)</f>
        <v>-40899</v>
      </c>
      <c r="E100" s="329">
        <f>SUM(E17,E29,E54,E67,E82,E84,E88,E92,E95)</f>
        <v>-41850</v>
      </c>
      <c r="F100" s="329">
        <f>SUM(F17,F29,F54,F67,F82,F84,F88,F92,F95)</f>
        <v>-40899</v>
      </c>
      <c r="G100" s="321">
        <f>F100-E100</f>
        <v>951</v>
      </c>
      <c r="H100" s="121">
        <f t="shared" si="5"/>
        <v>97.727598566308245</v>
      </c>
      <c r="I100" s="78"/>
    </row>
    <row r="101" spans="1:9" ht="20.100000000000001" customHeight="1">
      <c r="A101" s="8" t="s">
        <v>140</v>
      </c>
      <c r="B101" s="9">
        <v>1230</v>
      </c>
      <c r="C101" s="179" t="s">
        <v>346</v>
      </c>
      <c r="D101" s="179" t="s">
        <v>346</v>
      </c>
      <c r="E101" s="179" t="s">
        <v>346</v>
      </c>
      <c r="F101" s="179" t="s">
        <v>346</v>
      </c>
      <c r="G101" s="179" t="s">
        <v>346</v>
      </c>
      <c r="H101" s="119" t="s">
        <v>346</v>
      </c>
      <c r="I101" s="78"/>
    </row>
    <row r="102" spans="1:9" ht="24.95" customHeight="1">
      <c r="A102" s="434" t="s">
        <v>101</v>
      </c>
      <c r="B102" s="434"/>
      <c r="C102" s="434"/>
      <c r="D102" s="434"/>
      <c r="E102" s="434"/>
      <c r="F102" s="434"/>
      <c r="G102" s="434"/>
      <c r="H102" s="434"/>
      <c r="I102" s="434"/>
    </row>
    <row r="103" spans="1:9" ht="20.100000000000001" customHeight="1">
      <c r="A103" s="8" t="s">
        <v>150</v>
      </c>
      <c r="B103" s="9">
        <v>1300</v>
      </c>
      <c r="C103" s="317">
        <f>C80</f>
        <v>-2659</v>
      </c>
      <c r="D103" s="317">
        <f>D80</f>
        <v>-3288</v>
      </c>
      <c r="E103" s="317">
        <f>E80</f>
        <v>534</v>
      </c>
      <c r="F103" s="317">
        <f>F80</f>
        <v>-3288</v>
      </c>
      <c r="G103" s="179">
        <f t="shared" ref="G103:G109" si="6">F103-E103</f>
        <v>-3822</v>
      </c>
      <c r="H103" s="119">
        <f t="shared" si="5"/>
        <v>-615.7303370786517</v>
      </c>
      <c r="I103" s="78"/>
    </row>
    <row r="104" spans="1:9" ht="20.100000000000001" customHeight="1">
      <c r="A104" s="8" t="s">
        <v>256</v>
      </c>
      <c r="B104" s="9">
        <v>1301</v>
      </c>
      <c r="C104" s="317">
        <f>C116</f>
        <v>1094</v>
      </c>
      <c r="D104" s="317">
        <f>D116</f>
        <v>1460</v>
      </c>
      <c r="E104" s="317">
        <f>E116</f>
        <v>1224</v>
      </c>
      <c r="F104" s="317">
        <f>F116</f>
        <v>1460</v>
      </c>
      <c r="G104" s="179">
        <f t="shared" si="6"/>
        <v>236</v>
      </c>
      <c r="H104" s="119">
        <f t="shared" si="5"/>
        <v>119.28104575163398</v>
      </c>
      <c r="I104" s="78"/>
    </row>
    <row r="105" spans="1:9" ht="20.100000000000001" customHeight="1">
      <c r="A105" s="8" t="s">
        <v>257</v>
      </c>
      <c r="B105" s="9">
        <v>1302</v>
      </c>
      <c r="C105" s="317">
        <f>C63</f>
        <v>0</v>
      </c>
      <c r="D105" s="317">
        <f>D63</f>
        <v>0</v>
      </c>
      <c r="E105" s="317">
        <f>E63</f>
        <v>0</v>
      </c>
      <c r="F105" s="317">
        <f>F63</f>
        <v>0</v>
      </c>
      <c r="G105" s="179">
        <f t="shared" si="6"/>
        <v>0</v>
      </c>
      <c r="H105" s="119" t="s">
        <v>346</v>
      </c>
      <c r="I105" s="78"/>
    </row>
    <row r="106" spans="1:9" ht="20.100000000000001" customHeight="1">
      <c r="A106" s="8" t="s">
        <v>258</v>
      </c>
      <c r="B106" s="9">
        <v>1303</v>
      </c>
      <c r="C106" s="317" t="str">
        <f>C68</f>
        <v>(    )</v>
      </c>
      <c r="D106" s="317">
        <f>D68</f>
        <v>0</v>
      </c>
      <c r="E106" s="317">
        <f>E68</f>
        <v>0</v>
      </c>
      <c r="F106" s="317">
        <f>F68</f>
        <v>0</v>
      </c>
      <c r="G106" s="179">
        <f t="shared" si="6"/>
        <v>0</v>
      </c>
      <c r="H106" s="119" t="s">
        <v>346</v>
      </c>
      <c r="I106" s="78"/>
    </row>
    <row r="107" spans="1:9" ht="20.100000000000001" customHeight="1">
      <c r="A107" s="8" t="s">
        <v>259</v>
      </c>
      <c r="B107" s="9">
        <v>1304</v>
      </c>
      <c r="C107" s="317">
        <f>C64</f>
        <v>0</v>
      </c>
      <c r="D107" s="317">
        <f>D64</f>
        <v>0</v>
      </c>
      <c r="E107" s="317">
        <f>E64</f>
        <v>0</v>
      </c>
      <c r="F107" s="317">
        <f>F64</f>
        <v>0</v>
      </c>
      <c r="G107" s="179"/>
      <c r="H107" s="119" t="s">
        <v>346</v>
      </c>
      <c r="I107" s="78"/>
    </row>
    <row r="108" spans="1:9" ht="20.100000000000001" customHeight="1">
      <c r="A108" s="8" t="s">
        <v>260</v>
      </c>
      <c r="B108" s="9">
        <v>1305</v>
      </c>
      <c r="C108" s="317" t="str">
        <f>C69</f>
        <v>(    )</v>
      </c>
      <c r="D108" s="317">
        <f>D69</f>
        <v>0</v>
      </c>
      <c r="E108" s="317">
        <f>E69</f>
        <v>0</v>
      </c>
      <c r="F108" s="317">
        <f>F69</f>
        <v>0</v>
      </c>
      <c r="G108" s="179">
        <f t="shared" si="6"/>
        <v>0</v>
      </c>
      <c r="H108" s="119" t="s">
        <v>346</v>
      </c>
      <c r="I108" s="78"/>
    </row>
    <row r="109" spans="1:9" s="5" customFormat="1" ht="20.100000000000001" customHeight="1">
      <c r="A109" s="10" t="s">
        <v>95</v>
      </c>
      <c r="B109" s="11">
        <v>1310</v>
      </c>
      <c r="C109" s="330">
        <f>C103+C104</f>
        <v>-1565</v>
      </c>
      <c r="D109" s="330">
        <f>D103+D104-D105-D106-D107-D108</f>
        <v>-1828</v>
      </c>
      <c r="E109" s="330">
        <f>E103+E104-E105-E106-E107-E108</f>
        <v>1758</v>
      </c>
      <c r="F109" s="330">
        <f>F103+F104-F105-F106-F107-F108</f>
        <v>-1828</v>
      </c>
      <c r="G109" s="321">
        <f t="shared" si="6"/>
        <v>-3586</v>
      </c>
      <c r="H109" s="121">
        <f t="shared" si="5"/>
        <v>-103.98179749715585</v>
      </c>
      <c r="I109" s="79"/>
    </row>
    <row r="110" spans="1:9" s="5" customFormat="1" ht="20.100000000000001" customHeight="1">
      <c r="A110" s="430" t="s">
        <v>127</v>
      </c>
      <c r="B110" s="431"/>
      <c r="C110" s="431"/>
      <c r="D110" s="431"/>
      <c r="E110" s="431"/>
      <c r="F110" s="431"/>
      <c r="G110" s="431"/>
      <c r="H110" s="431"/>
      <c r="I110" s="432"/>
    </row>
    <row r="111" spans="1:9" s="5" customFormat="1" ht="20.100000000000001" customHeight="1">
      <c r="A111" s="8" t="s">
        <v>151</v>
      </c>
      <c r="B111" s="9">
        <v>1400</v>
      </c>
      <c r="C111" s="89">
        <v>25143</v>
      </c>
      <c r="D111" s="89">
        <v>26456</v>
      </c>
      <c r="E111" s="89">
        <v>27204</v>
      </c>
      <c r="F111" s="89">
        <v>26456</v>
      </c>
      <c r="G111" s="89">
        <f t="shared" ref="G111:G118" si="7">F111-E111</f>
        <v>-748</v>
      </c>
      <c r="H111" s="119">
        <f t="shared" si="5"/>
        <v>97.250404352301132</v>
      </c>
      <c r="I111" s="78"/>
    </row>
    <row r="112" spans="1:9" s="5" customFormat="1" ht="20.100000000000001" customHeight="1">
      <c r="A112" s="8" t="s">
        <v>152</v>
      </c>
      <c r="B112" s="35">
        <v>1401</v>
      </c>
      <c r="C112" s="89">
        <v>207</v>
      </c>
      <c r="D112" s="89">
        <v>411</v>
      </c>
      <c r="E112" s="89">
        <v>86</v>
      </c>
      <c r="F112" s="89">
        <v>411</v>
      </c>
      <c r="G112" s="89">
        <f t="shared" si="7"/>
        <v>325</v>
      </c>
      <c r="H112" s="119">
        <f t="shared" si="5"/>
        <v>477.90697674418601</v>
      </c>
      <c r="I112" s="77"/>
    </row>
    <row r="113" spans="1:9" s="5" customFormat="1" ht="20.100000000000001" customHeight="1">
      <c r="A113" s="8" t="s">
        <v>23</v>
      </c>
      <c r="B113" s="35">
        <v>1402</v>
      </c>
      <c r="C113" s="89">
        <v>22829</v>
      </c>
      <c r="D113" s="89">
        <v>23228</v>
      </c>
      <c r="E113" s="89">
        <v>24776</v>
      </c>
      <c r="F113" s="89">
        <v>23228</v>
      </c>
      <c r="G113" s="89">
        <f t="shared" si="7"/>
        <v>-1548</v>
      </c>
      <c r="H113" s="119">
        <f t="shared" si="5"/>
        <v>93.752018082014857</v>
      </c>
      <c r="I113" s="77"/>
    </row>
    <row r="114" spans="1:9" s="5" customFormat="1" ht="20.100000000000001" customHeight="1">
      <c r="A114" s="8" t="s">
        <v>5</v>
      </c>
      <c r="B114" s="14">
        <v>1410</v>
      </c>
      <c r="C114" s="89">
        <v>7494</v>
      </c>
      <c r="D114" s="89">
        <v>9954</v>
      </c>
      <c r="E114" s="89">
        <v>10261</v>
      </c>
      <c r="F114" s="89">
        <v>9954</v>
      </c>
      <c r="G114" s="89">
        <f t="shared" si="7"/>
        <v>-307</v>
      </c>
      <c r="H114" s="119">
        <f t="shared" si="5"/>
        <v>97.008088880226097</v>
      </c>
      <c r="I114" s="78"/>
    </row>
    <row r="115" spans="1:9" s="5" customFormat="1" ht="20.100000000000001" customHeight="1">
      <c r="A115" s="8" t="s">
        <v>6</v>
      </c>
      <c r="B115" s="14">
        <v>1420</v>
      </c>
      <c r="C115" s="89">
        <v>1655</v>
      </c>
      <c r="D115" s="89">
        <v>2167</v>
      </c>
      <c r="E115" s="89">
        <v>2259</v>
      </c>
      <c r="F115" s="89">
        <v>2167</v>
      </c>
      <c r="G115" s="89">
        <f t="shared" si="7"/>
        <v>-92</v>
      </c>
      <c r="H115" s="119">
        <f t="shared" si="5"/>
        <v>95.927401505090742</v>
      </c>
      <c r="I115" s="78"/>
    </row>
    <row r="116" spans="1:9" s="5" customFormat="1" ht="20.100000000000001" customHeight="1">
      <c r="A116" s="8" t="s">
        <v>7</v>
      </c>
      <c r="B116" s="14">
        <v>1430</v>
      </c>
      <c r="C116" s="89">
        <v>1094</v>
      </c>
      <c r="D116" s="89">
        <v>1460</v>
      </c>
      <c r="E116" s="89">
        <v>1224</v>
      </c>
      <c r="F116" s="89">
        <v>1460</v>
      </c>
      <c r="G116" s="89">
        <f t="shared" si="7"/>
        <v>236</v>
      </c>
      <c r="H116" s="119">
        <f t="shared" si="5"/>
        <v>119.28104575163398</v>
      </c>
      <c r="I116" s="78"/>
    </row>
    <row r="117" spans="1:9" s="5" customFormat="1" ht="20.100000000000001" customHeight="1">
      <c r="A117" s="8" t="s">
        <v>24</v>
      </c>
      <c r="B117" s="14">
        <v>1440</v>
      </c>
      <c r="C117" s="89">
        <v>652</v>
      </c>
      <c r="D117" s="89">
        <v>862</v>
      </c>
      <c r="E117" s="89">
        <v>902</v>
      </c>
      <c r="F117" s="89">
        <v>862</v>
      </c>
      <c r="G117" s="89">
        <f t="shared" si="7"/>
        <v>-40</v>
      </c>
      <c r="H117" s="119">
        <f t="shared" si="5"/>
        <v>95.565410199556538</v>
      </c>
      <c r="I117" s="78"/>
    </row>
    <row r="118" spans="1:9" s="5" customFormat="1">
      <c r="A118" s="10" t="s">
        <v>44</v>
      </c>
      <c r="B118" s="44">
        <v>1450</v>
      </c>
      <c r="C118" s="122">
        <f>SUM(C111,C114:C117)</f>
        <v>36038</v>
      </c>
      <c r="D118" s="122">
        <f>SUM(D111,D114:D117)</f>
        <v>40899</v>
      </c>
      <c r="E118" s="122">
        <f>SUM(E111,E114:E117)</f>
        <v>41850</v>
      </c>
      <c r="F118" s="122">
        <f>SUM(F111,F114:F117)</f>
        <v>40899</v>
      </c>
      <c r="G118" s="93">
        <f t="shared" si="7"/>
        <v>-951</v>
      </c>
      <c r="H118" s="121">
        <f t="shared" si="5"/>
        <v>97.727598566308245</v>
      </c>
      <c r="I118" s="79"/>
    </row>
    <row r="119" spans="1:9" s="5" customFormat="1">
      <c r="A119" s="52"/>
      <c r="B119" s="60"/>
      <c r="C119" s="60"/>
      <c r="D119" s="60"/>
      <c r="E119" s="60"/>
      <c r="F119" s="60"/>
      <c r="G119" s="60"/>
      <c r="H119" s="60"/>
      <c r="I119" s="60"/>
    </row>
    <row r="120" spans="1:9" s="5" customFormat="1" hidden="1">
      <c r="A120" s="52"/>
      <c r="B120" s="60"/>
      <c r="C120" s="60"/>
      <c r="D120" s="60"/>
      <c r="E120" s="60"/>
      <c r="F120" s="60"/>
      <c r="G120" s="60"/>
      <c r="H120" s="60"/>
      <c r="I120" s="60"/>
    </row>
    <row r="121" spans="1:9">
      <c r="A121" s="26"/>
    </row>
    <row r="122" spans="1:9" ht="27.75" customHeight="1">
      <c r="A122" s="52" t="s">
        <v>344</v>
      </c>
      <c r="B122" s="1"/>
      <c r="C122" s="357" t="s">
        <v>488</v>
      </c>
      <c r="D122" s="358"/>
      <c r="E122" s="358"/>
      <c r="F122" s="358"/>
      <c r="G122" s="359" t="s">
        <v>379</v>
      </c>
      <c r="H122" s="359"/>
      <c r="I122" s="3"/>
    </row>
    <row r="123" spans="1:9" s="2" customFormat="1">
      <c r="A123" s="204" t="s">
        <v>262</v>
      </c>
      <c r="B123" s="205"/>
      <c r="C123" s="343" t="s">
        <v>488</v>
      </c>
      <c r="D123" s="343"/>
      <c r="E123" s="343"/>
      <c r="F123" s="343"/>
      <c r="G123" s="344" t="s">
        <v>432</v>
      </c>
      <c r="H123" s="344"/>
    </row>
    <row r="124" spans="1:9">
      <c r="A124" s="59"/>
      <c r="B124" s="202"/>
      <c r="C124" s="203"/>
      <c r="D124" s="203"/>
      <c r="E124" s="203"/>
      <c r="F124" s="203"/>
      <c r="G124" s="203"/>
      <c r="H124" s="202"/>
    </row>
    <row r="125" spans="1:9">
      <c r="A125" s="26"/>
      <c r="B125" s="202"/>
      <c r="C125" s="202"/>
      <c r="D125" s="202"/>
      <c r="E125" s="202"/>
      <c r="F125" s="202"/>
      <c r="G125" s="202"/>
      <c r="H125" s="202"/>
    </row>
    <row r="126" spans="1:9">
      <c r="A126" s="26"/>
      <c r="B126" s="202"/>
      <c r="C126" s="202"/>
      <c r="D126" s="202"/>
      <c r="E126" s="202"/>
      <c r="F126" s="202"/>
      <c r="G126" s="202"/>
      <c r="H126" s="202"/>
    </row>
    <row r="127" spans="1:9">
      <c r="A127" s="59"/>
      <c r="B127" s="202"/>
      <c r="C127" s="357"/>
      <c r="D127" s="358"/>
      <c r="E127" s="358"/>
      <c r="F127" s="358"/>
      <c r="G127" s="359"/>
      <c r="H127" s="359"/>
    </row>
    <row r="128" spans="1:9">
      <c r="A128" s="59"/>
      <c r="B128" s="202"/>
      <c r="C128" s="343"/>
      <c r="D128" s="343"/>
      <c r="E128" s="343"/>
      <c r="F128" s="343"/>
      <c r="G128" s="344"/>
      <c r="H128" s="344"/>
    </row>
    <row r="129" spans="1:9">
      <c r="A129" s="26"/>
    </row>
    <row r="130" spans="1:9">
      <c r="A130" s="26"/>
    </row>
    <row r="131" spans="1:9">
      <c r="A131" s="26"/>
    </row>
    <row r="132" spans="1:9">
      <c r="A132" s="26"/>
    </row>
    <row r="133" spans="1:9">
      <c r="A133" s="26"/>
    </row>
    <row r="134" spans="1:9">
      <c r="A134" s="26"/>
      <c r="B134" s="3"/>
      <c r="C134" s="3"/>
      <c r="D134" s="3"/>
      <c r="E134" s="3"/>
      <c r="F134" s="3"/>
      <c r="G134" s="3"/>
      <c r="H134" s="3"/>
      <c r="I134" s="3"/>
    </row>
    <row r="135" spans="1:9">
      <c r="A135" s="26"/>
      <c r="B135" s="3"/>
      <c r="C135" s="3"/>
      <c r="D135" s="3"/>
      <c r="E135" s="3"/>
      <c r="F135" s="3"/>
      <c r="G135" s="3"/>
      <c r="H135" s="3"/>
      <c r="I135" s="3"/>
    </row>
    <row r="136" spans="1:9">
      <c r="A136" s="26"/>
      <c r="B136" s="3"/>
      <c r="C136" s="3"/>
      <c r="D136" s="3"/>
      <c r="E136" s="3"/>
      <c r="F136" s="3"/>
      <c r="G136" s="3"/>
      <c r="H136" s="3"/>
      <c r="I136" s="3"/>
    </row>
    <row r="137" spans="1:9">
      <c r="A137" s="26"/>
      <c r="B137" s="3"/>
      <c r="C137" s="3"/>
      <c r="D137" s="3"/>
      <c r="E137" s="3"/>
      <c r="F137" s="3"/>
      <c r="G137" s="3"/>
      <c r="H137" s="3"/>
      <c r="I137" s="3"/>
    </row>
    <row r="138" spans="1:9">
      <c r="A138" s="26"/>
      <c r="B138" s="3"/>
      <c r="C138" s="3"/>
      <c r="D138" s="3"/>
      <c r="E138" s="3"/>
      <c r="F138" s="3"/>
      <c r="G138" s="3"/>
      <c r="H138" s="3"/>
      <c r="I138" s="3"/>
    </row>
    <row r="139" spans="1:9">
      <c r="A139" s="26"/>
      <c r="B139" s="3"/>
      <c r="C139" s="3"/>
      <c r="D139" s="3"/>
      <c r="E139" s="3"/>
      <c r="F139" s="3"/>
      <c r="G139" s="3"/>
      <c r="H139" s="3"/>
      <c r="I139" s="3"/>
    </row>
    <row r="140" spans="1:9">
      <c r="A140" s="26"/>
      <c r="B140" s="3"/>
      <c r="C140" s="3"/>
      <c r="D140" s="3"/>
      <c r="E140" s="3"/>
      <c r="F140" s="3"/>
      <c r="G140" s="3"/>
      <c r="H140" s="3"/>
      <c r="I140" s="3"/>
    </row>
    <row r="141" spans="1:9">
      <c r="A141" s="26"/>
      <c r="B141" s="3"/>
      <c r="C141" s="3"/>
      <c r="D141" s="3"/>
      <c r="E141" s="3"/>
      <c r="F141" s="3"/>
      <c r="G141" s="3"/>
      <c r="H141" s="3"/>
      <c r="I141" s="3"/>
    </row>
    <row r="142" spans="1:9">
      <c r="A142" s="26"/>
      <c r="B142" s="3"/>
      <c r="C142" s="3"/>
      <c r="D142" s="3"/>
      <c r="E142" s="3"/>
      <c r="F142" s="3"/>
      <c r="G142" s="3"/>
      <c r="H142" s="3"/>
      <c r="I142" s="3"/>
    </row>
    <row r="143" spans="1:9">
      <c r="A143" s="26"/>
      <c r="B143" s="3"/>
      <c r="C143" s="3"/>
      <c r="D143" s="3"/>
      <c r="E143" s="3"/>
      <c r="F143" s="3"/>
      <c r="G143" s="3"/>
      <c r="H143" s="3"/>
      <c r="I143" s="3"/>
    </row>
    <row r="144" spans="1:9">
      <c r="A144" s="26"/>
      <c r="B144" s="3"/>
      <c r="C144" s="3"/>
      <c r="D144" s="3"/>
      <c r="E144" s="3"/>
      <c r="F144" s="3"/>
      <c r="G144" s="3"/>
      <c r="H144" s="3"/>
      <c r="I144" s="3"/>
    </row>
    <row r="145" spans="1:9">
      <c r="A145" s="26"/>
      <c r="B145" s="3"/>
      <c r="C145" s="3"/>
      <c r="D145" s="3"/>
      <c r="E145" s="3"/>
      <c r="F145" s="3"/>
      <c r="G145" s="3"/>
      <c r="H145" s="3"/>
      <c r="I145" s="3"/>
    </row>
    <row r="146" spans="1:9">
      <c r="A146" s="26"/>
      <c r="B146" s="3"/>
      <c r="C146" s="3"/>
      <c r="D146" s="3"/>
      <c r="E146" s="3"/>
      <c r="F146" s="3"/>
      <c r="G146" s="3"/>
      <c r="H146" s="3"/>
      <c r="I146" s="3"/>
    </row>
    <row r="147" spans="1:9">
      <c r="A147" s="26"/>
      <c r="B147" s="3"/>
      <c r="C147" s="3"/>
      <c r="D147" s="3"/>
      <c r="E147" s="3"/>
      <c r="F147" s="3"/>
      <c r="G147" s="3"/>
      <c r="H147" s="3"/>
      <c r="I147" s="3"/>
    </row>
    <row r="148" spans="1:9">
      <c r="A148" s="26"/>
      <c r="B148" s="3"/>
      <c r="C148" s="3"/>
      <c r="D148" s="3"/>
      <c r="E148" s="3"/>
      <c r="F148" s="3"/>
      <c r="G148" s="3"/>
      <c r="H148" s="3"/>
      <c r="I148" s="3"/>
    </row>
    <row r="149" spans="1:9">
      <c r="A149" s="26"/>
      <c r="B149" s="3"/>
      <c r="C149" s="3"/>
      <c r="D149" s="3"/>
      <c r="E149" s="3"/>
      <c r="F149" s="3"/>
      <c r="G149" s="3"/>
      <c r="H149" s="3"/>
      <c r="I149" s="3"/>
    </row>
    <row r="150" spans="1:9">
      <c r="A150" s="26"/>
      <c r="B150" s="3"/>
      <c r="C150" s="3"/>
      <c r="D150" s="3"/>
      <c r="E150" s="3"/>
      <c r="F150" s="3"/>
      <c r="G150" s="3"/>
      <c r="H150" s="3"/>
      <c r="I150" s="3"/>
    </row>
    <row r="151" spans="1:9">
      <c r="A151" s="26"/>
      <c r="B151" s="3"/>
      <c r="C151" s="3"/>
      <c r="D151" s="3"/>
      <c r="E151" s="3"/>
      <c r="F151" s="3"/>
      <c r="G151" s="3"/>
      <c r="H151" s="3"/>
      <c r="I151" s="3"/>
    </row>
    <row r="152" spans="1:9">
      <c r="A152" s="26"/>
      <c r="B152" s="3"/>
      <c r="C152" s="3"/>
      <c r="D152" s="3"/>
      <c r="E152" s="3"/>
      <c r="F152" s="3"/>
      <c r="G152" s="3"/>
      <c r="H152" s="3"/>
      <c r="I152" s="3"/>
    </row>
    <row r="153" spans="1:9">
      <c r="A153" s="26"/>
      <c r="B153" s="3"/>
      <c r="C153" s="3"/>
      <c r="D153" s="3"/>
      <c r="E153" s="3"/>
      <c r="F153" s="3"/>
      <c r="G153" s="3"/>
      <c r="H153" s="3"/>
      <c r="I153" s="3"/>
    </row>
    <row r="154" spans="1:9">
      <c r="A154" s="26"/>
      <c r="B154" s="3"/>
      <c r="C154" s="3"/>
      <c r="D154" s="3"/>
      <c r="E154" s="3"/>
      <c r="F154" s="3"/>
      <c r="G154" s="3"/>
      <c r="H154" s="3"/>
      <c r="I154" s="3"/>
    </row>
    <row r="155" spans="1:9">
      <c r="A155" s="26"/>
      <c r="B155" s="3"/>
      <c r="C155" s="3"/>
      <c r="D155" s="3"/>
      <c r="E155" s="3"/>
      <c r="F155" s="3"/>
      <c r="G155" s="3"/>
      <c r="H155" s="3"/>
      <c r="I155" s="3"/>
    </row>
    <row r="156" spans="1:9">
      <c r="A156" s="26"/>
      <c r="B156" s="3"/>
      <c r="C156" s="3"/>
      <c r="D156" s="3"/>
      <c r="E156" s="3"/>
      <c r="F156" s="3"/>
      <c r="G156" s="3"/>
      <c r="H156" s="3"/>
      <c r="I156" s="3"/>
    </row>
    <row r="157" spans="1:9">
      <c r="A157" s="26"/>
      <c r="B157" s="3"/>
      <c r="C157" s="3"/>
      <c r="D157" s="3"/>
      <c r="E157" s="3"/>
      <c r="F157" s="3"/>
      <c r="G157" s="3"/>
      <c r="H157" s="3"/>
      <c r="I157" s="3"/>
    </row>
    <row r="158" spans="1:9">
      <c r="A158" s="26"/>
      <c r="B158" s="3"/>
      <c r="C158" s="3"/>
      <c r="D158" s="3"/>
      <c r="E158" s="3"/>
      <c r="F158" s="3"/>
      <c r="G158" s="3"/>
      <c r="H158" s="3"/>
      <c r="I158" s="3"/>
    </row>
    <row r="159" spans="1:9">
      <c r="A159" s="26"/>
      <c r="B159" s="3"/>
      <c r="C159" s="3"/>
      <c r="D159" s="3"/>
      <c r="E159" s="3"/>
      <c r="F159" s="3"/>
      <c r="G159" s="3"/>
      <c r="H159" s="3"/>
      <c r="I159" s="3"/>
    </row>
    <row r="160" spans="1:9">
      <c r="A160" s="26"/>
      <c r="B160" s="3"/>
      <c r="C160" s="3"/>
      <c r="D160" s="3"/>
      <c r="E160" s="3"/>
      <c r="F160" s="3"/>
      <c r="G160" s="3"/>
      <c r="H160" s="3"/>
      <c r="I160" s="3"/>
    </row>
    <row r="161" spans="1:9">
      <c r="A161" s="26"/>
      <c r="B161" s="3"/>
      <c r="C161" s="3"/>
      <c r="D161" s="3"/>
      <c r="E161" s="3"/>
      <c r="F161" s="3"/>
      <c r="G161" s="3"/>
      <c r="H161" s="3"/>
      <c r="I161" s="3"/>
    </row>
    <row r="162" spans="1:9">
      <c r="A162" s="26"/>
      <c r="B162" s="3"/>
      <c r="C162" s="3"/>
      <c r="D162" s="3"/>
      <c r="E162" s="3"/>
      <c r="F162" s="3"/>
      <c r="G162" s="3"/>
      <c r="H162" s="3"/>
      <c r="I162" s="3"/>
    </row>
    <row r="163" spans="1:9">
      <c r="A163" s="26"/>
      <c r="B163" s="3"/>
      <c r="C163" s="3"/>
      <c r="D163" s="3"/>
      <c r="E163" s="3"/>
      <c r="F163" s="3"/>
      <c r="G163" s="3"/>
      <c r="H163" s="3"/>
      <c r="I163" s="3"/>
    </row>
    <row r="164" spans="1:9">
      <c r="A164" s="26"/>
      <c r="B164" s="3"/>
      <c r="C164" s="3"/>
      <c r="D164" s="3"/>
      <c r="E164" s="3"/>
      <c r="F164" s="3"/>
      <c r="G164" s="3"/>
      <c r="H164" s="3"/>
      <c r="I164" s="3"/>
    </row>
    <row r="165" spans="1:9">
      <c r="A165" s="26"/>
      <c r="B165" s="3"/>
      <c r="C165" s="3"/>
      <c r="D165" s="3"/>
      <c r="E165" s="3"/>
      <c r="F165" s="3"/>
      <c r="G165" s="3"/>
      <c r="H165" s="3"/>
      <c r="I165" s="3"/>
    </row>
    <row r="166" spans="1:9">
      <c r="A166" s="26"/>
      <c r="B166" s="3"/>
      <c r="C166" s="3"/>
      <c r="D166" s="3"/>
      <c r="E166" s="3"/>
      <c r="F166" s="3"/>
      <c r="G166" s="3"/>
      <c r="H166" s="3"/>
      <c r="I166" s="3"/>
    </row>
    <row r="167" spans="1:9">
      <c r="A167" s="26"/>
      <c r="B167" s="3"/>
      <c r="C167" s="3"/>
      <c r="D167" s="3"/>
      <c r="E167" s="3"/>
      <c r="F167" s="3"/>
      <c r="G167" s="3"/>
      <c r="H167" s="3"/>
      <c r="I167" s="3"/>
    </row>
    <row r="168" spans="1:9">
      <c r="A168" s="26"/>
      <c r="B168" s="3"/>
      <c r="C168" s="3"/>
      <c r="D168" s="3"/>
      <c r="E168" s="3"/>
      <c r="F168" s="3"/>
      <c r="G168" s="3"/>
      <c r="H168" s="3"/>
      <c r="I168" s="3"/>
    </row>
    <row r="169" spans="1:9">
      <c r="A169" s="26"/>
      <c r="B169" s="3"/>
      <c r="C169" s="3"/>
      <c r="D169" s="3"/>
      <c r="E169" s="3"/>
      <c r="F169" s="3"/>
      <c r="G169" s="3"/>
      <c r="H169" s="3"/>
      <c r="I169" s="3"/>
    </row>
    <row r="170" spans="1:9">
      <c r="A170" s="26"/>
      <c r="B170" s="3"/>
      <c r="C170" s="3"/>
      <c r="D170" s="3"/>
      <c r="E170" s="3"/>
      <c r="F170" s="3"/>
      <c r="G170" s="3"/>
      <c r="H170" s="3"/>
      <c r="I170" s="3"/>
    </row>
    <row r="171" spans="1:9">
      <c r="A171" s="26"/>
      <c r="B171" s="3"/>
      <c r="C171" s="3"/>
      <c r="D171" s="3"/>
      <c r="E171" s="3"/>
      <c r="F171" s="3"/>
      <c r="G171" s="3"/>
      <c r="H171" s="3"/>
      <c r="I171" s="3"/>
    </row>
    <row r="172" spans="1:9">
      <c r="A172" s="26"/>
      <c r="B172" s="3"/>
      <c r="C172" s="3"/>
      <c r="D172" s="3"/>
      <c r="E172" s="3"/>
      <c r="F172" s="3"/>
      <c r="G172" s="3"/>
      <c r="H172" s="3"/>
      <c r="I172" s="3"/>
    </row>
    <row r="173" spans="1:9">
      <c r="A173" s="26"/>
      <c r="B173" s="3"/>
      <c r="C173" s="3"/>
      <c r="D173" s="3"/>
      <c r="E173" s="3"/>
      <c r="F173" s="3"/>
      <c r="G173" s="3"/>
      <c r="H173" s="3"/>
      <c r="I173" s="3"/>
    </row>
    <row r="174" spans="1:9">
      <c r="A174" s="26"/>
      <c r="B174" s="3"/>
      <c r="C174" s="3"/>
      <c r="D174" s="3"/>
      <c r="E174" s="3"/>
      <c r="F174" s="3"/>
      <c r="G174" s="3"/>
      <c r="H174" s="3"/>
      <c r="I174" s="3"/>
    </row>
    <row r="175" spans="1:9">
      <c r="A175" s="26"/>
      <c r="B175" s="3"/>
      <c r="C175" s="3"/>
      <c r="D175" s="3"/>
      <c r="E175" s="3"/>
      <c r="F175" s="3"/>
      <c r="G175" s="3"/>
      <c r="H175" s="3"/>
      <c r="I175" s="3"/>
    </row>
    <row r="176" spans="1:9">
      <c r="A176" s="26"/>
      <c r="B176" s="3"/>
      <c r="C176" s="3"/>
      <c r="D176" s="3"/>
      <c r="E176" s="3"/>
      <c r="F176" s="3"/>
      <c r="G176" s="3"/>
      <c r="H176" s="3"/>
      <c r="I176" s="3"/>
    </row>
    <row r="177" spans="1:9">
      <c r="A177" s="26"/>
      <c r="B177" s="3"/>
      <c r="C177" s="3"/>
      <c r="D177" s="3"/>
      <c r="E177" s="3"/>
      <c r="F177" s="3"/>
      <c r="G177" s="3"/>
      <c r="H177" s="3"/>
      <c r="I177" s="3"/>
    </row>
    <row r="178" spans="1:9">
      <c r="A178" s="26"/>
      <c r="B178" s="3"/>
      <c r="C178" s="3"/>
      <c r="D178" s="3"/>
      <c r="E178" s="3"/>
      <c r="F178" s="3"/>
      <c r="G178" s="3"/>
      <c r="H178" s="3"/>
      <c r="I178" s="3"/>
    </row>
    <row r="179" spans="1:9">
      <c r="A179" s="26"/>
      <c r="B179" s="3"/>
      <c r="C179" s="3"/>
      <c r="D179" s="3"/>
      <c r="E179" s="3"/>
      <c r="F179" s="3"/>
      <c r="G179" s="3"/>
      <c r="H179" s="3"/>
      <c r="I179" s="3"/>
    </row>
    <row r="180" spans="1:9">
      <c r="A180" s="26"/>
      <c r="B180" s="3"/>
      <c r="C180" s="3"/>
      <c r="D180" s="3"/>
      <c r="E180" s="3"/>
      <c r="F180" s="3"/>
      <c r="G180" s="3"/>
      <c r="H180" s="3"/>
      <c r="I180" s="3"/>
    </row>
    <row r="181" spans="1:9">
      <c r="A181" s="26"/>
      <c r="B181" s="3"/>
      <c r="C181" s="3"/>
      <c r="D181" s="3"/>
      <c r="E181" s="3"/>
      <c r="F181" s="3"/>
      <c r="G181" s="3"/>
      <c r="H181" s="3"/>
      <c r="I181" s="3"/>
    </row>
    <row r="182" spans="1:9">
      <c r="A182" s="45"/>
      <c r="B182" s="3"/>
      <c r="C182" s="3"/>
      <c r="D182" s="3"/>
      <c r="E182" s="3"/>
      <c r="F182" s="3"/>
      <c r="G182" s="3"/>
      <c r="H182" s="3"/>
      <c r="I182" s="3"/>
    </row>
    <row r="183" spans="1:9">
      <c r="A183" s="45"/>
      <c r="B183" s="3"/>
      <c r="C183" s="3"/>
      <c r="D183" s="3"/>
      <c r="E183" s="3"/>
      <c r="F183" s="3"/>
      <c r="G183" s="3"/>
      <c r="H183" s="3"/>
      <c r="I183" s="3"/>
    </row>
    <row r="184" spans="1:9">
      <c r="A184" s="45"/>
      <c r="B184" s="3"/>
      <c r="C184" s="3"/>
      <c r="D184" s="3"/>
      <c r="E184" s="3"/>
      <c r="F184" s="3"/>
      <c r="G184" s="3"/>
      <c r="H184" s="3"/>
      <c r="I184" s="3"/>
    </row>
    <row r="185" spans="1:9">
      <c r="A185" s="45"/>
      <c r="B185" s="3"/>
      <c r="C185" s="3"/>
      <c r="D185" s="3"/>
      <c r="E185" s="3"/>
      <c r="F185" s="3"/>
      <c r="G185" s="3"/>
      <c r="H185" s="3"/>
      <c r="I185" s="3"/>
    </row>
    <row r="186" spans="1:9">
      <c r="A186" s="45"/>
      <c r="B186" s="3"/>
      <c r="C186" s="3"/>
      <c r="D186" s="3"/>
      <c r="E186" s="3"/>
      <c r="F186" s="3"/>
      <c r="G186" s="3"/>
      <c r="H186" s="3"/>
      <c r="I186" s="3"/>
    </row>
    <row r="187" spans="1:9">
      <c r="A187" s="45"/>
      <c r="B187" s="3"/>
      <c r="C187" s="3"/>
      <c r="D187" s="3"/>
      <c r="E187" s="3"/>
      <c r="F187" s="3"/>
      <c r="G187" s="3"/>
      <c r="H187" s="3"/>
      <c r="I187" s="3"/>
    </row>
    <row r="188" spans="1:9">
      <c r="A188" s="45"/>
      <c r="B188" s="3"/>
      <c r="C188" s="3"/>
      <c r="D188" s="3"/>
      <c r="E188" s="3"/>
      <c r="F188" s="3"/>
      <c r="G188" s="3"/>
      <c r="H188" s="3"/>
      <c r="I188" s="3"/>
    </row>
    <row r="189" spans="1:9">
      <c r="A189" s="45"/>
      <c r="B189" s="3"/>
      <c r="C189" s="3"/>
      <c r="D189" s="3"/>
      <c r="E189" s="3"/>
      <c r="F189" s="3"/>
      <c r="G189" s="3"/>
      <c r="H189" s="3"/>
      <c r="I189" s="3"/>
    </row>
    <row r="190" spans="1:9">
      <c r="A190" s="45"/>
      <c r="B190" s="3"/>
      <c r="C190" s="3"/>
      <c r="D190" s="3"/>
      <c r="E190" s="3"/>
      <c r="F190" s="3"/>
      <c r="G190" s="3"/>
      <c r="H190" s="3"/>
      <c r="I190" s="3"/>
    </row>
    <row r="191" spans="1:9">
      <c r="A191" s="45"/>
      <c r="B191" s="3"/>
      <c r="C191" s="3"/>
      <c r="D191" s="3"/>
      <c r="E191" s="3"/>
      <c r="F191" s="3"/>
      <c r="G191" s="3"/>
      <c r="H191" s="3"/>
      <c r="I191" s="3"/>
    </row>
    <row r="192" spans="1:9">
      <c r="A192" s="45"/>
      <c r="B192" s="3"/>
      <c r="C192" s="3"/>
      <c r="D192" s="3"/>
      <c r="E192" s="3"/>
      <c r="F192" s="3"/>
      <c r="G192" s="3"/>
      <c r="H192" s="3"/>
      <c r="I192" s="3"/>
    </row>
    <row r="193" spans="1:9">
      <c r="A193" s="45"/>
      <c r="B193" s="3"/>
      <c r="C193" s="3"/>
      <c r="D193" s="3"/>
      <c r="E193" s="3"/>
      <c r="F193" s="3"/>
      <c r="G193" s="3"/>
      <c r="H193" s="3"/>
      <c r="I193" s="3"/>
    </row>
    <row r="194" spans="1:9">
      <c r="A194" s="45"/>
      <c r="B194" s="3"/>
      <c r="C194" s="3"/>
      <c r="D194" s="3"/>
      <c r="E194" s="3"/>
      <c r="F194" s="3"/>
      <c r="G194" s="3"/>
      <c r="H194" s="3"/>
      <c r="I194" s="3"/>
    </row>
    <row r="195" spans="1:9">
      <c r="A195" s="45"/>
      <c r="B195" s="3"/>
      <c r="C195" s="3"/>
      <c r="D195" s="3"/>
      <c r="E195" s="3"/>
      <c r="F195" s="3"/>
      <c r="G195" s="3"/>
      <c r="H195" s="3"/>
      <c r="I195" s="3"/>
    </row>
    <row r="196" spans="1:9">
      <c r="A196" s="45"/>
      <c r="B196" s="3"/>
      <c r="C196" s="3"/>
      <c r="D196" s="3"/>
      <c r="E196" s="3"/>
      <c r="F196" s="3"/>
      <c r="G196" s="3"/>
      <c r="H196" s="3"/>
      <c r="I196" s="3"/>
    </row>
    <row r="197" spans="1:9">
      <c r="A197" s="45"/>
      <c r="B197" s="3"/>
      <c r="C197" s="3"/>
      <c r="D197" s="3"/>
      <c r="E197" s="3"/>
      <c r="F197" s="3"/>
      <c r="G197" s="3"/>
      <c r="H197" s="3"/>
      <c r="I197" s="3"/>
    </row>
    <row r="198" spans="1:9">
      <c r="A198" s="45"/>
      <c r="B198" s="3"/>
      <c r="C198" s="3"/>
      <c r="D198" s="3"/>
      <c r="E198" s="3"/>
      <c r="F198" s="3"/>
      <c r="G198" s="3"/>
      <c r="H198" s="3"/>
      <c r="I198" s="3"/>
    </row>
    <row r="199" spans="1:9">
      <c r="A199" s="45"/>
      <c r="B199" s="3"/>
      <c r="C199" s="3"/>
      <c r="D199" s="3"/>
      <c r="E199" s="3"/>
      <c r="F199" s="3"/>
      <c r="G199" s="3"/>
      <c r="H199" s="3"/>
      <c r="I199" s="3"/>
    </row>
    <row r="200" spans="1:9">
      <c r="A200" s="45"/>
      <c r="B200" s="3"/>
      <c r="C200" s="3"/>
      <c r="D200" s="3"/>
      <c r="E200" s="3"/>
      <c r="F200" s="3"/>
      <c r="G200" s="3"/>
      <c r="H200" s="3"/>
      <c r="I200" s="3"/>
    </row>
    <row r="201" spans="1:9">
      <c r="A201" s="45"/>
      <c r="B201" s="3"/>
      <c r="C201" s="3"/>
      <c r="D201" s="3"/>
      <c r="E201" s="3"/>
      <c r="F201" s="3"/>
      <c r="G201" s="3"/>
      <c r="H201" s="3"/>
      <c r="I201" s="3"/>
    </row>
    <row r="202" spans="1:9">
      <c r="A202" s="45"/>
      <c r="B202" s="3"/>
      <c r="C202" s="3"/>
      <c r="D202" s="3"/>
      <c r="E202" s="3"/>
      <c r="F202" s="3"/>
      <c r="G202" s="3"/>
      <c r="H202" s="3"/>
      <c r="I202" s="3"/>
    </row>
    <row r="203" spans="1:9">
      <c r="A203" s="45"/>
      <c r="B203" s="3"/>
      <c r="C203" s="3"/>
      <c r="D203" s="3"/>
      <c r="E203" s="3"/>
      <c r="F203" s="3"/>
      <c r="G203" s="3"/>
      <c r="H203" s="3"/>
      <c r="I203" s="3"/>
    </row>
    <row r="204" spans="1:9">
      <c r="A204" s="45"/>
      <c r="B204" s="3"/>
      <c r="C204" s="3"/>
      <c r="D204" s="3"/>
      <c r="E204" s="3"/>
      <c r="F204" s="3"/>
      <c r="G204" s="3"/>
      <c r="H204" s="3"/>
      <c r="I204" s="3"/>
    </row>
    <row r="205" spans="1:9">
      <c r="A205" s="45"/>
      <c r="B205" s="3"/>
      <c r="C205" s="3"/>
      <c r="D205" s="3"/>
      <c r="E205" s="3"/>
      <c r="F205" s="3"/>
      <c r="G205" s="3"/>
      <c r="H205" s="3"/>
      <c r="I205" s="3"/>
    </row>
    <row r="206" spans="1:9">
      <c r="A206" s="45"/>
      <c r="B206" s="3"/>
      <c r="C206" s="3"/>
      <c r="D206" s="3"/>
      <c r="E206" s="3"/>
      <c r="F206" s="3"/>
      <c r="G206" s="3"/>
      <c r="H206" s="3"/>
      <c r="I206" s="3"/>
    </row>
    <row r="207" spans="1:9">
      <c r="A207" s="45"/>
      <c r="B207" s="3"/>
      <c r="C207" s="3"/>
      <c r="D207" s="3"/>
      <c r="E207" s="3"/>
      <c r="F207" s="3"/>
      <c r="G207" s="3"/>
      <c r="H207" s="3"/>
      <c r="I207" s="3"/>
    </row>
    <row r="208" spans="1:9">
      <c r="A208" s="45"/>
      <c r="B208" s="3"/>
      <c r="C208" s="3"/>
      <c r="D208" s="3"/>
      <c r="E208" s="3"/>
      <c r="F208" s="3"/>
      <c r="G208" s="3"/>
      <c r="H208" s="3"/>
      <c r="I208" s="3"/>
    </row>
    <row r="209" spans="1:9">
      <c r="A209" s="45"/>
      <c r="B209" s="3"/>
      <c r="C209" s="3"/>
      <c r="D209" s="3"/>
      <c r="E209" s="3"/>
      <c r="F209" s="3"/>
      <c r="G209" s="3"/>
      <c r="H209" s="3"/>
      <c r="I209" s="3"/>
    </row>
    <row r="210" spans="1:9">
      <c r="A210" s="45"/>
      <c r="B210" s="3"/>
      <c r="C210" s="3"/>
      <c r="D210" s="3"/>
      <c r="E210" s="3"/>
      <c r="F210" s="3"/>
      <c r="G210" s="3"/>
      <c r="H210" s="3"/>
      <c r="I210" s="3"/>
    </row>
    <row r="211" spans="1:9">
      <c r="A211" s="45"/>
      <c r="B211" s="3"/>
      <c r="C211" s="3"/>
      <c r="D211" s="3"/>
      <c r="E211" s="3"/>
      <c r="F211" s="3"/>
      <c r="G211" s="3"/>
      <c r="H211" s="3"/>
      <c r="I211" s="3"/>
    </row>
    <row r="212" spans="1:9">
      <c r="A212" s="45"/>
      <c r="B212" s="3"/>
      <c r="C212" s="3"/>
      <c r="D212" s="3"/>
      <c r="E212" s="3"/>
      <c r="F212" s="3"/>
      <c r="G212" s="3"/>
      <c r="H212" s="3"/>
      <c r="I212" s="3"/>
    </row>
    <row r="213" spans="1:9">
      <c r="A213" s="45"/>
      <c r="B213" s="3"/>
      <c r="C213" s="3"/>
      <c r="D213" s="3"/>
      <c r="E213" s="3"/>
      <c r="F213" s="3"/>
      <c r="G213" s="3"/>
      <c r="H213" s="3"/>
      <c r="I213" s="3"/>
    </row>
    <row r="214" spans="1:9">
      <c r="A214" s="45"/>
      <c r="B214" s="3"/>
      <c r="C214" s="3"/>
      <c r="D214" s="3"/>
      <c r="E214" s="3"/>
      <c r="F214" s="3"/>
      <c r="G214" s="3"/>
      <c r="H214" s="3"/>
      <c r="I214" s="3"/>
    </row>
    <row r="215" spans="1:9">
      <c r="A215" s="45"/>
      <c r="B215" s="3"/>
      <c r="C215" s="3"/>
      <c r="D215" s="3"/>
      <c r="E215" s="3"/>
      <c r="F215" s="3"/>
      <c r="G215" s="3"/>
      <c r="H215" s="3"/>
      <c r="I215" s="3"/>
    </row>
    <row r="216" spans="1:9">
      <c r="A216" s="45"/>
      <c r="B216" s="3"/>
      <c r="C216" s="3"/>
      <c r="D216" s="3"/>
      <c r="E216" s="3"/>
      <c r="F216" s="3"/>
      <c r="G216" s="3"/>
      <c r="H216" s="3"/>
      <c r="I216" s="3"/>
    </row>
    <row r="217" spans="1:9">
      <c r="A217" s="45"/>
      <c r="B217" s="3"/>
      <c r="C217" s="3"/>
      <c r="D217" s="3"/>
      <c r="E217" s="3"/>
      <c r="F217" s="3"/>
      <c r="G217" s="3"/>
      <c r="H217" s="3"/>
      <c r="I217" s="3"/>
    </row>
    <row r="218" spans="1:9">
      <c r="A218" s="45"/>
      <c r="B218" s="3"/>
      <c r="C218" s="3"/>
      <c r="D218" s="3"/>
      <c r="E218" s="3"/>
      <c r="F218" s="3"/>
      <c r="G218" s="3"/>
      <c r="H218" s="3"/>
      <c r="I218" s="3"/>
    </row>
    <row r="219" spans="1:9">
      <c r="A219" s="45"/>
      <c r="B219" s="3"/>
      <c r="C219" s="3"/>
      <c r="D219" s="3"/>
      <c r="E219" s="3"/>
      <c r="F219" s="3"/>
      <c r="G219" s="3"/>
      <c r="H219" s="3"/>
      <c r="I219" s="3"/>
    </row>
    <row r="220" spans="1:9">
      <c r="A220" s="45"/>
      <c r="B220" s="3"/>
      <c r="C220" s="3"/>
      <c r="D220" s="3"/>
      <c r="E220" s="3"/>
      <c r="F220" s="3"/>
      <c r="G220" s="3"/>
      <c r="H220" s="3"/>
      <c r="I220" s="3"/>
    </row>
    <row r="221" spans="1:9">
      <c r="A221" s="45"/>
      <c r="B221" s="3"/>
      <c r="C221" s="3"/>
      <c r="D221" s="3"/>
      <c r="E221" s="3"/>
      <c r="F221" s="3"/>
      <c r="G221" s="3"/>
      <c r="H221" s="3"/>
      <c r="I221" s="3"/>
    </row>
    <row r="222" spans="1:9">
      <c r="A222" s="45"/>
      <c r="B222" s="3"/>
      <c r="C222" s="3"/>
      <c r="D222" s="3"/>
      <c r="E222" s="3"/>
      <c r="F222" s="3"/>
      <c r="G222" s="3"/>
      <c r="H222" s="3"/>
      <c r="I222" s="3"/>
    </row>
    <row r="223" spans="1:9">
      <c r="A223" s="45"/>
      <c r="B223" s="3"/>
      <c r="C223" s="3"/>
      <c r="D223" s="3"/>
      <c r="E223" s="3"/>
      <c r="F223" s="3"/>
      <c r="G223" s="3"/>
      <c r="H223" s="3"/>
      <c r="I223" s="3"/>
    </row>
    <row r="224" spans="1:9">
      <c r="A224" s="45"/>
      <c r="B224" s="3"/>
      <c r="C224" s="3"/>
      <c r="D224" s="3"/>
      <c r="E224" s="3"/>
      <c r="F224" s="3"/>
      <c r="G224" s="3"/>
      <c r="H224" s="3"/>
      <c r="I224" s="3"/>
    </row>
    <row r="225" spans="1:9">
      <c r="A225" s="45"/>
      <c r="B225" s="3"/>
      <c r="C225" s="3"/>
      <c r="D225" s="3"/>
      <c r="E225" s="3"/>
      <c r="F225" s="3"/>
      <c r="G225" s="3"/>
      <c r="H225" s="3"/>
      <c r="I225" s="3"/>
    </row>
    <row r="226" spans="1:9">
      <c r="A226" s="45"/>
      <c r="B226" s="3"/>
      <c r="C226" s="3"/>
      <c r="D226" s="3"/>
      <c r="E226" s="3"/>
      <c r="F226" s="3"/>
      <c r="G226" s="3"/>
      <c r="H226" s="3"/>
      <c r="I226" s="3"/>
    </row>
    <row r="227" spans="1:9">
      <c r="A227" s="45"/>
      <c r="B227" s="3"/>
      <c r="C227" s="3"/>
      <c r="D227" s="3"/>
      <c r="E227" s="3"/>
      <c r="F227" s="3"/>
      <c r="G227" s="3"/>
      <c r="H227" s="3"/>
      <c r="I227" s="3"/>
    </row>
    <row r="228" spans="1:9">
      <c r="A228" s="45"/>
      <c r="B228" s="3"/>
      <c r="C228" s="3"/>
      <c r="D228" s="3"/>
      <c r="E228" s="3"/>
      <c r="F228" s="3"/>
      <c r="G228" s="3"/>
      <c r="H228" s="3"/>
      <c r="I228" s="3"/>
    </row>
    <row r="229" spans="1:9">
      <c r="A229" s="45"/>
      <c r="B229" s="3"/>
      <c r="C229" s="3"/>
      <c r="D229" s="3"/>
      <c r="E229" s="3"/>
      <c r="F229" s="3"/>
      <c r="G229" s="3"/>
      <c r="H229" s="3"/>
      <c r="I229" s="3"/>
    </row>
    <row r="230" spans="1:9">
      <c r="A230" s="45"/>
      <c r="B230" s="3"/>
      <c r="C230" s="3"/>
      <c r="D230" s="3"/>
      <c r="E230" s="3"/>
      <c r="F230" s="3"/>
      <c r="G230" s="3"/>
      <c r="H230" s="3"/>
      <c r="I230" s="3"/>
    </row>
    <row r="231" spans="1:9">
      <c r="A231" s="45"/>
      <c r="B231" s="3"/>
      <c r="C231" s="3"/>
      <c r="D231" s="3"/>
      <c r="E231" s="3"/>
      <c r="F231" s="3"/>
      <c r="G231" s="3"/>
      <c r="H231" s="3"/>
      <c r="I231" s="3"/>
    </row>
    <row r="232" spans="1:9">
      <c r="A232" s="45"/>
      <c r="B232" s="3"/>
      <c r="C232" s="3"/>
      <c r="D232" s="3"/>
      <c r="E232" s="3"/>
      <c r="F232" s="3"/>
      <c r="G232" s="3"/>
      <c r="H232" s="3"/>
      <c r="I232" s="3"/>
    </row>
    <row r="233" spans="1:9">
      <c r="A233" s="45"/>
      <c r="B233" s="3"/>
      <c r="C233" s="3"/>
      <c r="D233" s="3"/>
      <c r="E233" s="3"/>
      <c r="F233" s="3"/>
      <c r="G233" s="3"/>
      <c r="H233" s="3"/>
      <c r="I233" s="3"/>
    </row>
    <row r="234" spans="1:9">
      <c r="A234" s="45"/>
      <c r="B234" s="3"/>
      <c r="C234" s="3"/>
      <c r="D234" s="3"/>
      <c r="E234" s="3"/>
      <c r="F234" s="3"/>
      <c r="G234" s="3"/>
      <c r="H234" s="3"/>
      <c r="I234" s="3"/>
    </row>
    <row r="235" spans="1:9">
      <c r="A235" s="45"/>
      <c r="B235" s="3"/>
      <c r="C235" s="3"/>
      <c r="D235" s="3"/>
      <c r="E235" s="3"/>
      <c r="F235" s="3"/>
      <c r="G235" s="3"/>
      <c r="H235" s="3"/>
      <c r="I235" s="3"/>
    </row>
    <row r="236" spans="1:9">
      <c r="A236" s="45"/>
      <c r="B236" s="3"/>
      <c r="C236" s="3"/>
      <c r="D236" s="3"/>
      <c r="E236" s="3"/>
      <c r="F236" s="3"/>
      <c r="G236" s="3"/>
      <c r="H236" s="3"/>
      <c r="I236" s="3"/>
    </row>
    <row r="237" spans="1:9">
      <c r="A237" s="45"/>
      <c r="B237" s="3"/>
      <c r="C237" s="3"/>
      <c r="D237" s="3"/>
      <c r="E237" s="3"/>
      <c r="F237" s="3"/>
      <c r="G237" s="3"/>
      <c r="H237" s="3"/>
      <c r="I237" s="3"/>
    </row>
    <row r="238" spans="1:9">
      <c r="A238" s="45"/>
      <c r="B238" s="3"/>
      <c r="C238" s="3"/>
      <c r="D238" s="3"/>
      <c r="E238" s="3"/>
      <c r="F238" s="3"/>
      <c r="G238" s="3"/>
      <c r="H238" s="3"/>
      <c r="I238" s="3"/>
    </row>
    <row r="239" spans="1:9">
      <c r="A239" s="45"/>
      <c r="B239" s="3"/>
      <c r="C239" s="3"/>
      <c r="D239" s="3"/>
      <c r="E239" s="3"/>
      <c r="F239" s="3"/>
      <c r="G239" s="3"/>
      <c r="H239" s="3"/>
      <c r="I239" s="3"/>
    </row>
    <row r="240" spans="1:9">
      <c r="A240" s="45"/>
      <c r="B240" s="3"/>
      <c r="C240" s="3"/>
      <c r="D240" s="3"/>
      <c r="E240" s="3"/>
      <c r="F240" s="3"/>
      <c r="G240" s="3"/>
      <c r="H240" s="3"/>
      <c r="I240" s="3"/>
    </row>
    <row r="241" spans="1:9">
      <c r="A241" s="45"/>
      <c r="B241" s="3"/>
      <c r="C241" s="3"/>
      <c r="D241" s="3"/>
      <c r="E241" s="3"/>
      <c r="F241" s="3"/>
      <c r="G241" s="3"/>
      <c r="H241" s="3"/>
      <c r="I241" s="3"/>
    </row>
    <row r="242" spans="1:9">
      <c r="A242" s="45"/>
      <c r="B242" s="3"/>
      <c r="C242" s="3"/>
      <c r="D242" s="3"/>
      <c r="E242" s="3"/>
      <c r="F242" s="3"/>
      <c r="G242" s="3"/>
      <c r="H242" s="3"/>
      <c r="I242" s="3"/>
    </row>
    <row r="243" spans="1:9">
      <c r="A243" s="45"/>
      <c r="B243" s="3"/>
      <c r="C243" s="3"/>
      <c r="D243" s="3"/>
      <c r="E243" s="3"/>
      <c r="F243" s="3"/>
      <c r="G243" s="3"/>
      <c r="H243" s="3"/>
      <c r="I243" s="3"/>
    </row>
    <row r="244" spans="1:9">
      <c r="A244" s="45"/>
      <c r="B244" s="3"/>
      <c r="C244" s="3"/>
      <c r="D244" s="3"/>
      <c r="E244" s="3"/>
      <c r="F244" s="3"/>
      <c r="G244" s="3"/>
      <c r="H244" s="3"/>
      <c r="I244" s="3"/>
    </row>
    <row r="245" spans="1:9">
      <c r="A245" s="45"/>
      <c r="B245" s="3"/>
      <c r="C245" s="3"/>
      <c r="D245" s="3"/>
      <c r="E245" s="3"/>
      <c r="F245" s="3"/>
      <c r="G245" s="3"/>
      <c r="H245" s="3"/>
      <c r="I245" s="3"/>
    </row>
    <row r="246" spans="1:9">
      <c r="A246" s="45"/>
      <c r="B246" s="3"/>
      <c r="C246" s="3"/>
      <c r="D246" s="3"/>
      <c r="E246" s="3"/>
      <c r="F246" s="3"/>
      <c r="G246" s="3"/>
      <c r="H246" s="3"/>
      <c r="I246" s="3"/>
    </row>
    <row r="247" spans="1:9">
      <c r="A247" s="45"/>
      <c r="B247" s="3"/>
      <c r="C247" s="3"/>
      <c r="D247" s="3"/>
      <c r="E247" s="3"/>
      <c r="F247" s="3"/>
      <c r="G247" s="3"/>
      <c r="H247" s="3"/>
      <c r="I247" s="3"/>
    </row>
    <row r="248" spans="1:9">
      <c r="A248" s="45"/>
      <c r="B248" s="3"/>
      <c r="C248" s="3"/>
      <c r="D248" s="3"/>
      <c r="E248" s="3"/>
      <c r="F248" s="3"/>
      <c r="G248" s="3"/>
      <c r="H248" s="3"/>
      <c r="I248" s="3"/>
    </row>
    <row r="249" spans="1:9">
      <c r="A249" s="45"/>
      <c r="B249" s="3"/>
      <c r="C249" s="3"/>
      <c r="D249" s="3"/>
      <c r="E249" s="3"/>
      <c r="F249" s="3"/>
      <c r="G249" s="3"/>
      <c r="H249" s="3"/>
      <c r="I249" s="3"/>
    </row>
    <row r="250" spans="1:9">
      <c r="A250" s="45"/>
      <c r="B250" s="3"/>
      <c r="C250" s="3"/>
      <c r="D250" s="3"/>
      <c r="E250" s="3"/>
      <c r="F250" s="3"/>
      <c r="G250" s="3"/>
      <c r="H250" s="3"/>
      <c r="I250" s="3"/>
    </row>
    <row r="251" spans="1:9">
      <c r="A251" s="45"/>
      <c r="B251" s="3"/>
      <c r="C251" s="3"/>
      <c r="D251" s="3"/>
      <c r="E251" s="3"/>
      <c r="F251" s="3"/>
      <c r="G251" s="3"/>
      <c r="H251" s="3"/>
      <c r="I251" s="3"/>
    </row>
    <row r="252" spans="1:9">
      <c r="A252" s="45"/>
      <c r="B252" s="3"/>
      <c r="C252" s="3"/>
      <c r="D252" s="3"/>
      <c r="E252" s="3"/>
      <c r="F252" s="3"/>
      <c r="G252" s="3"/>
      <c r="H252" s="3"/>
      <c r="I252" s="3"/>
    </row>
    <row r="253" spans="1:9">
      <c r="A253" s="45"/>
      <c r="B253" s="3"/>
      <c r="C253" s="3"/>
      <c r="D253" s="3"/>
      <c r="E253" s="3"/>
      <c r="F253" s="3"/>
      <c r="G253" s="3"/>
      <c r="H253" s="3"/>
      <c r="I253" s="3"/>
    </row>
    <row r="254" spans="1:9">
      <c r="A254" s="45"/>
      <c r="B254" s="3"/>
      <c r="C254" s="3"/>
      <c r="D254" s="3"/>
      <c r="E254" s="3"/>
      <c r="F254" s="3"/>
      <c r="G254" s="3"/>
      <c r="H254" s="3"/>
      <c r="I254" s="3"/>
    </row>
    <row r="255" spans="1:9">
      <c r="A255" s="45"/>
      <c r="B255" s="3"/>
      <c r="C255" s="3"/>
      <c r="D255" s="3"/>
      <c r="E255" s="3"/>
      <c r="F255" s="3"/>
      <c r="G255" s="3"/>
      <c r="H255" s="3"/>
      <c r="I255" s="3"/>
    </row>
    <row r="256" spans="1:9">
      <c r="A256" s="45"/>
      <c r="B256" s="3"/>
      <c r="C256" s="3"/>
      <c r="D256" s="3"/>
      <c r="E256" s="3"/>
      <c r="F256" s="3"/>
      <c r="G256" s="3"/>
      <c r="H256" s="3"/>
      <c r="I256" s="3"/>
    </row>
    <row r="257" spans="1:9">
      <c r="A257" s="45"/>
      <c r="B257" s="3"/>
      <c r="C257" s="3"/>
      <c r="D257" s="3"/>
      <c r="E257" s="3"/>
      <c r="F257" s="3"/>
      <c r="G257" s="3"/>
      <c r="H257" s="3"/>
      <c r="I257" s="3"/>
    </row>
    <row r="258" spans="1:9">
      <c r="A258" s="45"/>
      <c r="B258" s="3"/>
      <c r="C258" s="3"/>
      <c r="D258" s="3"/>
      <c r="E258" s="3"/>
      <c r="F258" s="3"/>
      <c r="G258" s="3"/>
      <c r="H258" s="3"/>
      <c r="I258" s="3"/>
    </row>
    <row r="259" spans="1:9">
      <c r="A259" s="45"/>
      <c r="B259" s="3"/>
      <c r="C259" s="3"/>
      <c r="D259" s="3"/>
      <c r="E259" s="3"/>
      <c r="F259" s="3"/>
      <c r="G259" s="3"/>
      <c r="H259" s="3"/>
      <c r="I259" s="3"/>
    </row>
    <row r="260" spans="1:9">
      <c r="A260" s="45"/>
      <c r="B260" s="3"/>
      <c r="C260" s="3"/>
      <c r="D260" s="3"/>
      <c r="E260" s="3"/>
      <c r="F260" s="3"/>
      <c r="G260" s="3"/>
      <c r="H260" s="3"/>
      <c r="I260" s="3"/>
    </row>
    <row r="261" spans="1:9">
      <c r="A261" s="45"/>
      <c r="B261" s="3"/>
      <c r="C261" s="3"/>
      <c r="D261" s="3"/>
      <c r="E261" s="3"/>
      <c r="F261" s="3"/>
      <c r="G261" s="3"/>
      <c r="H261" s="3"/>
      <c r="I261" s="3"/>
    </row>
    <row r="262" spans="1:9">
      <c r="A262" s="45"/>
      <c r="B262" s="3"/>
      <c r="C262" s="3"/>
      <c r="D262" s="3"/>
      <c r="E262" s="3"/>
      <c r="F262" s="3"/>
      <c r="G262" s="3"/>
      <c r="H262" s="3"/>
      <c r="I262" s="3"/>
    </row>
    <row r="263" spans="1:9">
      <c r="A263" s="45"/>
      <c r="B263" s="3"/>
      <c r="C263" s="3"/>
      <c r="D263" s="3"/>
      <c r="E263" s="3"/>
      <c r="F263" s="3"/>
      <c r="G263" s="3"/>
      <c r="H263" s="3"/>
      <c r="I263" s="3"/>
    </row>
    <row r="264" spans="1:9">
      <c r="A264" s="45"/>
      <c r="B264" s="3"/>
      <c r="C264" s="3"/>
      <c r="D264" s="3"/>
      <c r="E264" s="3"/>
      <c r="F264" s="3"/>
      <c r="G264" s="3"/>
      <c r="H264" s="3"/>
      <c r="I264" s="3"/>
    </row>
    <row r="265" spans="1:9">
      <c r="A265" s="45"/>
      <c r="B265" s="3"/>
      <c r="C265" s="3"/>
      <c r="D265" s="3"/>
      <c r="E265" s="3"/>
      <c r="F265" s="3"/>
      <c r="G265" s="3"/>
      <c r="H265" s="3"/>
      <c r="I265" s="3"/>
    </row>
    <row r="266" spans="1:9">
      <c r="A266" s="45"/>
      <c r="B266" s="3"/>
      <c r="C266" s="3"/>
      <c r="D266" s="3"/>
      <c r="E266" s="3"/>
      <c r="F266" s="3"/>
      <c r="G266" s="3"/>
      <c r="H266" s="3"/>
      <c r="I266" s="3"/>
    </row>
    <row r="267" spans="1:9">
      <c r="A267" s="45"/>
      <c r="B267" s="3"/>
      <c r="C267" s="3"/>
      <c r="D267" s="3"/>
      <c r="E267" s="3"/>
      <c r="F267" s="3"/>
      <c r="G267" s="3"/>
      <c r="H267" s="3"/>
      <c r="I267" s="3"/>
    </row>
    <row r="268" spans="1:9">
      <c r="A268" s="45"/>
      <c r="B268" s="3"/>
      <c r="C268" s="3"/>
      <c r="D268" s="3"/>
      <c r="E268" s="3"/>
      <c r="F268" s="3"/>
      <c r="G268" s="3"/>
      <c r="H268" s="3"/>
      <c r="I268" s="3"/>
    </row>
    <row r="269" spans="1:9">
      <c r="A269" s="45"/>
      <c r="B269" s="3"/>
      <c r="C269" s="3"/>
      <c r="D269" s="3"/>
      <c r="E269" s="3"/>
      <c r="F269" s="3"/>
      <c r="G269" s="3"/>
      <c r="H269" s="3"/>
      <c r="I269" s="3"/>
    </row>
    <row r="270" spans="1:9">
      <c r="A270" s="45"/>
      <c r="B270" s="3"/>
      <c r="C270" s="3"/>
      <c r="D270" s="3"/>
      <c r="E270" s="3"/>
      <c r="F270" s="3"/>
      <c r="G270" s="3"/>
      <c r="H270" s="3"/>
      <c r="I270" s="3"/>
    </row>
    <row r="271" spans="1:9">
      <c r="A271" s="45"/>
      <c r="B271" s="3"/>
      <c r="C271" s="3"/>
      <c r="D271" s="3"/>
      <c r="E271" s="3"/>
      <c r="F271" s="3"/>
      <c r="G271" s="3"/>
      <c r="H271" s="3"/>
      <c r="I271" s="3"/>
    </row>
    <row r="272" spans="1:9">
      <c r="A272" s="45"/>
      <c r="B272" s="3"/>
      <c r="C272" s="3"/>
      <c r="D272" s="3"/>
      <c r="E272" s="3"/>
      <c r="F272" s="3"/>
      <c r="G272" s="3"/>
      <c r="H272" s="3"/>
      <c r="I272" s="3"/>
    </row>
    <row r="273" spans="1:9">
      <c r="A273" s="45"/>
      <c r="B273" s="3"/>
      <c r="C273" s="3"/>
      <c r="D273" s="3"/>
      <c r="E273" s="3"/>
      <c r="F273" s="3"/>
      <c r="G273" s="3"/>
      <c r="H273" s="3"/>
      <c r="I273" s="3"/>
    </row>
    <row r="274" spans="1:9">
      <c r="A274" s="45"/>
      <c r="B274" s="3"/>
      <c r="C274" s="3"/>
      <c r="D274" s="3"/>
      <c r="E274" s="3"/>
      <c r="F274" s="3"/>
      <c r="G274" s="3"/>
      <c r="H274" s="3"/>
      <c r="I274" s="3"/>
    </row>
    <row r="275" spans="1:9">
      <c r="A275" s="45"/>
      <c r="B275" s="3"/>
      <c r="C275" s="3"/>
      <c r="D275" s="3"/>
      <c r="E275" s="3"/>
      <c r="F275" s="3"/>
      <c r="G275" s="3"/>
      <c r="H275" s="3"/>
      <c r="I275" s="3"/>
    </row>
    <row r="276" spans="1:9">
      <c r="A276" s="45"/>
      <c r="B276" s="3"/>
      <c r="C276" s="3"/>
      <c r="D276" s="3"/>
      <c r="E276" s="3"/>
      <c r="F276" s="3"/>
      <c r="G276" s="3"/>
      <c r="H276" s="3"/>
      <c r="I276" s="3"/>
    </row>
    <row r="277" spans="1:9">
      <c r="A277" s="45"/>
      <c r="B277" s="3"/>
      <c r="C277" s="3"/>
      <c r="D277" s="3"/>
      <c r="E277" s="3"/>
      <c r="F277" s="3"/>
      <c r="G277" s="3"/>
      <c r="H277" s="3"/>
      <c r="I277" s="3"/>
    </row>
    <row r="278" spans="1:9">
      <c r="A278" s="45"/>
      <c r="B278" s="3"/>
      <c r="C278" s="3"/>
      <c r="D278" s="3"/>
      <c r="E278" s="3"/>
      <c r="F278" s="3"/>
      <c r="G278" s="3"/>
      <c r="H278" s="3"/>
      <c r="I278" s="3"/>
    </row>
    <row r="279" spans="1:9">
      <c r="A279" s="45"/>
      <c r="B279" s="3"/>
      <c r="C279" s="3"/>
      <c r="D279" s="3"/>
      <c r="E279" s="3"/>
      <c r="F279" s="3"/>
      <c r="G279" s="3"/>
      <c r="H279" s="3"/>
      <c r="I279" s="3"/>
    </row>
    <row r="280" spans="1:9">
      <c r="A280" s="45"/>
      <c r="B280" s="3"/>
      <c r="C280" s="3"/>
      <c r="D280" s="3"/>
      <c r="E280" s="3"/>
      <c r="F280" s="3"/>
      <c r="G280" s="3"/>
      <c r="H280" s="3"/>
      <c r="I280" s="3"/>
    </row>
    <row r="281" spans="1:9">
      <c r="A281" s="45"/>
      <c r="B281" s="3"/>
      <c r="C281" s="3"/>
      <c r="D281" s="3"/>
      <c r="E281" s="3"/>
      <c r="F281" s="3"/>
      <c r="G281" s="3"/>
      <c r="H281" s="3"/>
      <c r="I281" s="3"/>
    </row>
    <row r="282" spans="1:9">
      <c r="A282" s="45"/>
      <c r="B282" s="3"/>
      <c r="C282" s="3"/>
      <c r="D282" s="3"/>
      <c r="E282" s="3"/>
      <c r="F282" s="3"/>
      <c r="G282" s="3"/>
      <c r="H282" s="3"/>
      <c r="I282" s="3"/>
    </row>
    <row r="283" spans="1:9">
      <c r="A283" s="45"/>
      <c r="B283" s="3"/>
      <c r="C283" s="3"/>
      <c r="D283" s="3"/>
      <c r="E283" s="3"/>
      <c r="F283" s="3"/>
      <c r="G283" s="3"/>
      <c r="H283" s="3"/>
      <c r="I283" s="3"/>
    </row>
    <row r="284" spans="1:9">
      <c r="A284" s="45"/>
      <c r="B284" s="3"/>
      <c r="C284" s="3"/>
      <c r="D284" s="3"/>
      <c r="E284" s="3"/>
      <c r="F284" s="3"/>
      <c r="G284" s="3"/>
      <c r="H284" s="3"/>
      <c r="I284" s="3"/>
    </row>
    <row r="285" spans="1:9">
      <c r="A285" s="45"/>
      <c r="B285" s="3"/>
      <c r="C285" s="3"/>
      <c r="D285" s="3"/>
      <c r="E285" s="3"/>
      <c r="F285" s="3"/>
      <c r="G285" s="3"/>
      <c r="H285" s="3"/>
      <c r="I285" s="3"/>
    </row>
    <row r="286" spans="1:9">
      <c r="A286" s="45"/>
      <c r="B286" s="3"/>
      <c r="C286" s="3"/>
      <c r="D286" s="3"/>
      <c r="E286" s="3"/>
      <c r="F286" s="3"/>
      <c r="G286" s="3"/>
      <c r="H286" s="3"/>
      <c r="I286" s="3"/>
    </row>
    <row r="287" spans="1:9">
      <c r="A287" s="45"/>
      <c r="B287" s="3"/>
      <c r="C287" s="3"/>
      <c r="D287" s="3"/>
      <c r="E287" s="3"/>
      <c r="F287" s="3"/>
      <c r="G287" s="3"/>
      <c r="H287" s="3"/>
      <c r="I287" s="3"/>
    </row>
    <row r="288" spans="1:9">
      <c r="A288" s="45"/>
      <c r="B288" s="3"/>
      <c r="C288" s="3"/>
      <c r="D288" s="3"/>
      <c r="E288" s="3"/>
      <c r="F288" s="3"/>
      <c r="G288" s="3"/>
      <c r="H288" s="3"/>
      <c r="I288" s="3"/>
    </row>
    <row r="289" spans="1:9">
      <c r="A289" s="45"/>
      <c r="B289" s="3"/>
      <c r="C289" s="3"/>
      <c r="D289" s="3"/>
      <c r="E289" s="3"/>
      <c r="F289" s="3"/>
      <c r="G289" s="3"/>
      <c r="H289" s="3"/>
      <c r="I289" s="3"/>
    </row>
    <row r="290" spans="1:9">
      <c r="A290" s="45"/>
      <c r="B290" s="3"/>
      <c r="C290" s="3"/>
      <c r="D290" s="3"/>
      <c r="E290" s="3"/>
      <c r="F290" s="3"/>
      <c r="G290" s="3"/>
      <c r="H290" s="3"/>
      <c r="I290" s="3"/>
    </row>
    <row r="291" spans="1:9">
      <c r="A291" s="45"/>
      <c r="B291" s="3"/>
      <c r="C291" s="3"/>
      <c r="D291" s="3"/>
      <c r="E291" s="3"/>
      <c r="F291" s="3"/>
      <c r="G291" s="3"/>
      <c r="H291" s="3"/>
      <c r="I291" s="3"/>
    </row>
    <row r="292" spans="1:9">
      <c r="A292" s="45"/>
      <c r="B292" s="3"/>
      <c r="C292" s="3"/>
      <c r="D292" s="3"/>
      <c r="E292" s="3"/>
      <c r="F292" s="3"/>
      <c r="G292" s="3"/>
      <c r="H292" s="3"/>
      <c r="I292" s="3"/>
    </row>
    <row r="293" spans="1:9">
      <c r="A293" s="45"/>
      <c r="B293" s="3"/>
      <c r="C293" s="3"/>
      <c r="D293" s="3"/>
      <c r="E293" s="3"/>
      <c r="F293" s="3"/>
      <c r="G293" s="3"/>
      <c r="H293" s="3"/>
      <c r="I293" s="3"/>
    </row>
    <row r="294" spans="1:9">
      <c r="A294" s="45"/>
      <c r="B294" s="3"/>
      <c r="C294" s="3"/>
      <c r="D294" s="3"/>
      <c r="E294" s="3"/>
      <c r="F294" s="3"/>
      <c r="G294" s="3"/>
      <c r="H294" s="3"/>
      <c r="I294" s="3"/>
    </row>
    <row r="295" spans="1:9">
      <c r="A295" s="45"/>
      <c r="B295" s="3"/>
      <c r="C295" s="3"/>
      <c r="D295" s="3"/>
      <c r="E295" s="3"/>
      <c r="F295" s="3"/>
      <c r="G295" s="3"/>
      <c r="H295" s="3"/>
      <c r="I295" s="3"/>
    </row>
    <row r="296" spans="1:9">
      <c r="A296" s="45"/>
      <c r="B296" s="3"/>
      <c r="C296" s="3"/>
      <c r="D296" s="3"/>
      <c r="E296" s="3"/>
      <c r="F296" s="3"/>
      <c r="G296" s="3"/>
      <c r="H296" s="3"/>
      <c r="I296" s="3"/>
    </row>
    <row r="297" spans="1:9">
      <c r="A297" s="45"/>
      <c r="B297" s="3"/>
      <c r="C297" s="3"/>
      <c r="D297" s="3"/>
      <c r="E297" s="3"/>
      <c r="F297" s="3"/>
      <c r="G297" s="3"/>
      <c r="H297" s="3"/>
      <c r="I297" s="3"/>
    </row>
    <row r="298" spans="1:9">
      <c r="A298" s="45"/>
      <c r="B298" s="3"/>
      <c r="C298" s="3"/>
      <c r="D298" s="3"/>
      <c r="E298" s="3"/>
      <c r="F298" s="3"/>
      <c r="G298" s="3"/>
      <c r="H298" s="3"/>
      <c r="I298" s="3"/>
    </row>
    <row r="299" spans="1:9">
      <c r="A299" s="45"/>
      <c r="B299" s="3"/>
      <c r="C299" s="3"/>
      <c r="D299" s="3"/>
      <c r="E299" s="3"/>
      <c r="F299" s="3"/>
      <c r="G299" s="3"/>
      <c r="H299" s="3"/>
      <c r="I299" s="3"/>
    </row>
    <row r="300" spans="1:9">
      <c r="A300" s="45"/>
      <c r="B300" s="3"/>
      <c r="C300" s="3"/>
      <c r="D300" s="3"/>
      <c r="E300" s="3"/>
      <c r="F300" s="3"/>
      <c r="G300" s="3"/>
      <c r="H300" s="3"/>
      <c r="I300" s="3"/>
    </row>
    <row r="301" spans="1:9">
      <c r="A301" s="45"/>
      <c r="B301" s="3"/>
      <c r="C301" s="3"/>
      <c r="D301" s="3"/>
      <c r="E301" s="3"/>
      <c r="F301" s="3"/>
      <c r="G301" s="3"/>
      <c r="H301" s="3"/>
      <c r="I301" s="3"/>
    </row>
    <row r="302" spans="1:9">
      <c r="A302" s="45"/>
      <c r="B302" s="3"/>
      <c r="C302" s="3"/>
      <c r="D302" s="3"/>
      <c r="E302" s="3"/>
      <c r="F302" s="3"/>
      <c r="G302" s="3"/>
      <c r="H302" s="3"/>
      <c r="I302" s="3"/>
    </row>
    <row r="303" spans="1:9">
      <c r="A303" s="45"/>
      <c r="B303" s="3"/>
      <c r="C303" s="3"/>
      <c r="D303" s="3"/>
      <c r="E303" s="3"/>
      <c r="F303" s="3"/>
      <c r="G303" s="3"/>
      <c r="H303" s="3"/>
      <c r="I303" s="3"/>
    </row>
    <row r="304" spans="1:9">
      <c r="A304" s="45"/>
      <c r="B304" s="3"/>
      <c r="C304" s="3"/>
      <c r="D304" s="3"/>
      <c r="E304" s="3"/>
      <c r="F304" s="3"/>
      <c r="G304" s="3"/>
      <c r="H304" s="3"/>
      <c r="I304" s="3"/>
    </row>
    <row r="305" spans="1:9">
      <c r="A305" s="45"/>
      <c r="B305" s="3"/>
      <c r="C305" s="3"/>
      <c r="D305" s="3"/>
      <c r="E305" s="3"/>
      <c r="F305" s="3"/>
      <c r="G305" s="3"/>
      <c r="H305" s="3"/>
      <c r="I305" s="3"/>
    </row>
    <row r="306" spans="1:9">
      <c r="A306" s="45"/>
      <c r="B306" s="3"/>
      <c r="C306" s="3"/>
      <c r="D306" s="3"/>
      <c r="E306" s="3"/>
      <c r="F306" s="3"/>
      <c r="G306" s="3"/>
      <c r="H306" s="3"/>
      <c r="I306" s="3"/>
    </row>
    <row r="307" spans="1:9">
      <c r="A307" s="45"/>
      <c r="B307" s="3"/>
      <c r="C307" s="3"/>
      <c r="D307" s="3"/>
      <c r="E307" s="3"/>
      <c r="F307" s="3"/>
      <c r="G307" s="3"/>
      <c r="H307" s="3"/>
      <c r="I307" s="3"/>
    </row>
    <row r="308" spans="1:9">
      <c r="A308" s="45"/>
      <c r="B308" s="3"/>
      <c r="C308" s="3"/>
      <c r="D308" s="3"/>
      <c r="E308" s="3"/>
      <c r="F308" s="3"/>
      <c r="G308" s="3"/>
      <c r="H308" s="3"/>
      <c r="I308" s="3"/>
    </row>
    <row r="309" spans="1:9">
      <c r="A309" s="45"/>
      <c r="B309" s="3"/>
      <c r="C309" s="3"/>
      <c r="D309" s="3"/>
      <c r="E309" s="3"/>
      <c r="F309" s="3"/>
      <c r="G309" s="3"/>
      <c r="H309" s="3"/>
      <c r="I309" s="3"/>
    </row>
    <row r="310" spans="1:9">
      <c r="A310" s="45"/>
      <c r="B310" s="3"/>
      <c r="C310" s="3"/>
      <c r="D310" s="3"/>
      <c r="E310" s="3"/>
      <c r="F310" s="3"/>
      <c r="G310" s="3"/>
      <c r="H310" s="3"/>
      <c r="I310" s="3"/>
    </row>
    <row r="311" spans="1:9">
      <c r="A311" s="45"/>
      <c r="B311" s="3"/>
      <c r="C311" s="3"/>
      <c r="D311" s="3"/>
      <c r="E311" s="3"/>
      <c r="F311" s="3"/>
      <c r="G311" s="3"/>
      <c r="H311" s="3"/>
      <c r="I311" s="3"/>
    </row>
    <row r="312" spans="1:9">
      <c r="A312" s="45"/>
      <c r="B312" s="3"/>
      <c r="C312" s="3"/>
      <c r="D312" s="3"/>
      <c r="E312" s="3"/>
      <c r="F312" s="3"/>
      <c r="G312" s="3"/>
      <c r="H312" s="3"/>
      <c r="I312" s="3"/>
    </row>
    <row r="313" spans="1:9">
      <c r="A313" s="45"/>
      <c r="B313" s="3"/>
      <c r="C313" s="3"/>
      <c r="D313" s="3"/>
      <c r="E313" s="3"/>
      <c r="F313" s="3"/>
      <c r="G313" s="3"/>
      <c r="H313" s="3"/>
      <c r="I313" s="3"/>
    </row>
    <row r="314" spans="1:9">
      <c r="A314" s="45"/>
      <c r="B314" s="3"/>
      <c r="C314" s="3"/>
      <c r="D314" s="3"/>
      <c r="E314" s="3"/>
      <c r="F314" s="3"/>
      <c r="G314" s="3"/>
      <c r="H314" s="3"/>
      <c r="I314" s="3"/>
    </row>
    <row r="315" spans="1:9">
      <c r="A315" s="45"/>
      <c r="B315" s="3"/>
      <c r="C315" s="3"/>
      <c r="D315" s="3"/>
      <c r="E315" s="3"/>
      <c r="F315" s="3"/>
      <c r="G315" s="3"/>
      <c r="H315" s="3"/>
      <c r="I315" s="3"/>
    </row>
    <row r="316" spans="1:9">
      <c r="A316" s="45"/>
      <c r="B316" s="3"/>
      <c r="C316" s="3"/>
      <c r="D316" s="3"/>
      <c r="E316" s="3"/>
      <c r="F316" s="3"/>
      <c r="G316" s="3"/>
      <c r="H316" s="3"/>
      <c r="I316" s="3"/>
    </row>
    <row r="317" spans="1:9">
      <c r="A317" s="45"/>
      <c r="B317" s="3"/>
      <c r="C317" s="3"/>
      <c r="D317" s="3"/>
      <c r="E317" s="3"/>
      <c r="F317" s="3"/>
      <c r="G317" s="3"/>
      <c r="H317" s="3"/>
      <c r="I317" s="3"/>
    </row>
    <row r="318" spans="1:9">
      <c r="A318" s="45"/>
      <c r="B318" s="3"/>
      <c r="C318" s="3"/>
      <c r="D318" s="3"/>
      <c r="E318" s="3"/>
      <c r="F318" s="3"/>
      <c r="G318" s="3"/>
      <c r="H318" s="3"/>
      <c r="I318" s="3"/>
    </row>
    <row r="319" spans="1:9">
      <c r="A319" s="45"/>
      <c r="B319" s="3"/>
      <c r="C319" s="3"/>
      <c r="D319" s="3"/>
      <c r="E319" s="3"/>
      <c r="F319" s="3"/>
      <c r="G319" s="3"/>
      <c r="H319" s="3"/>
      <c r="I319" s="3"/>
    </row>
    <row r="320" spans="1:9">
      <c r="A320" s="45"/>
      <c r="B320" s="3"/>
      <c r="C320" s="3"/>
      <c r="D320" s="3"/>
      <c r="E320" s="3"/>
      <c r="F320" s="3"/>
      <c r="G320" s="3"/>
      <c r="H320" s="3"/>
      <c r="I320" s="3"/>
    </row>
    <row r="321" spans="1:9">
      <c r="A321" s="45"/>
      <c r="B321" s="3"/>
      <c r="C321" s="3"/>
      <c r="D321" s="3"/>
      <c r="E321" s="3"/>
      <c r="F321" s="3"/>
      <c r="G321" s="3"/>
      <c r="H321" s="3"/>
      <c r="I321" s="3"/>
    </row>
    <row r="322" spans="1:9">
      <c r="A322" s="45"/>
      <c r="B322" s="3"/>
      <c r="C322" s="3"/>
      <c r="D322" s="3"/>
      <c r="E322" s="3"/>
      <c r="F322" s="3"/>
      <c r="G322" s="3"/>
      <c r="H322" s="3"/>
      <c r="I322" s="3"/>
    </row>
    <row r="323" spans="1:9">
      <c r="A323" s="45"/>
      <c r="B323" s="3"/>
      <c r="C323" s="3"/>
      <c r="D323" s="3"/>
      <c r="E323" s="3"/>
      <c r="F323" s="3"/>
      <c r="G323" s="3"/>
      <c r="H323" s="3"/>
      <c r="I323" s="3"/>
    </row>
    <row r="324" spans="1:9">
      <c r="A324" s="45"/>
      <c r="B324" s="3"/>
      <c r="C324" s="3"/>
      <c r="D324" s="3"/>
      <c r="E324" s="3"/>
      <c r="F324" s="3"/>
      <c r="G324" s="3"/>
      <c r="H324" s="3"/>
      <c r="I324" s="3"/>
    </row>
    <row r="325" spans="1:9">
      <c r="A325" s="45"/>
      <c r="B325" s="3"/>
      <c r="C325" s="3"/>
      <c r="D325" s="3"/>
      <c r="E325" s="3"/>
      <c r="F325" s="3"/>
      <c r="G325" s="3"/>
      <c r="H325" s="3"/>
      <c r="I325" s="3"/>
    </row>
    <row r="326" spans="1:9">
      <c r="A326" s="45"/>
      <c r="B326" s="3"/>
      <c r="C326" s="3"/>
      <c r="D326" s="3"/>
      <c r="E326" s="3"/>
      <c r="F326" s="3"/>
      <c r="G326" s="3"/>
      <c r="H326" s="3"/>
      <c r="I326" s="3"/>
    </row>
    <row r="327" spans="1:9">
      <c r="A327" s="45"/>
      <c r="B327" s="3"/>
      <c r="C327" s="3"/>
      <c r="D327" s="3"/>
      <c r="E327" s="3"/>
      <c r="F327" s="3"/>
      <c r="G327" s="3"/>
      <c r="H327" s="3"/>
      <c r="I327" s="3"/>
    </row>
    <row r="328" spans="1:9">
      <c r="A328" s="45"/>
      <c r="B328" s="3"/>
      <c r="C328" s="3"/>
      <c r="D328" s="3"/>
      <c r="E328" s="3"/>
      <c r="F328" s="3"/>
      <c r="G328" s="3"/>
      <c r="H328" s="3"/>
      <c r="I328" s="3"/>
    </row>
    <row r="329" spans="1:9">
      <c r="A329" s="45"/>
      <c r="B329" s="3"/>
      <c r="C329" s="3"/>
      <c r="D329" s="3"/>
      <c r="E329" s="3"/>
      <c r="F329" s="3"/>
      <c r="G329" s="3"/>
      <c r="H329" s="3"/>
      <c r="I329" s="3"/>
    </row>
    <row r="330" spans="1:9">
      <c r="A330" s="45"/>
      <c r="B330" s="3"/>
      <c r="C330" s="3"/>
      <c r="D330" s="3"/>
      <c r="E330" s="3"/>
      <c r="F330" s="3"/>
      <c r="G330" s="3"/>
      <c r="H330" s="3"/>
      <c r="I330" s="3"/>
    </row>
    <row r="331" spans="1:9">
      <c r="A331" s="45"/>
      <c r="B331" s="3"/>
      <c r="C331" s="3"/>
      <c r="D331" s="3"/>
      <c r="E331" s="3"/>
      <c r="F331" s="3"/>
      <c r="G331" s="3"/>
      <c r="H331" s="3"/>
      <c r="I331" s="3"/>
    </row>
    <row r="332" spans="1:9">
      <c r="A332" s="45"/>
      <c r="B332" s="3"/>
      <c r="C332" s="3"/>
      <c r="D332" s="3"/>
      <c r="E332" s="3"/>
      <c r="F332" s="3"/>
      <c r="G332" s="3"/>
      <c r="H332" s="3"/>
      <c r="I332" s="3"/>
    </row>
    <row r="333" spans="1:9">
      <c r="A333" s="45"/>
      <c r="B333" s="3"/>
      <c r="C333" s="3"/>
      <c r="D333" s="3"/>
      <c r="E333" s="3"/>
      <c r="F333" s="3"/>
      <c r="G333" s="3"/>
      <c r="H333" s="3"/>
      <c r="I333" s="3"/>
    </row>
    <row r="334" spans="1:9">
      <c r="A334" s="45"/>
      <c r="B334" s="3"/>
      <c r="C334" s="3"/>
      <c r="D334" s="3"/>
      <c r="E334" s="3"/>
      <c r="F334" s="3"/>
      <c r="G334" s="3"/>
      <c r="H334" s="3"/>
      <c r="I334" s="3"/>
    </row>
    <row r="335" spans="1:9">
      <c r="A335" s="45"/>
      <c r="B335" s="3"/>
      <c r="C335" s="3"/>
      <c r="D335" s="3"/>
      <c r="E335" s="3"/>
      <c r="F335" s="3"/>
      <c r="G335" s="3"/>
      <c r="H335" s="3"/>
      <c r="I335" s="3"/>
    </row>
    <row r="336" spans="1:9">
      <c r="A336" s="45"/>
      <c r="B336" s="3"/>
      <c r="C336" s="3"/>
      <c r="D336" s="3"/>
      <c r="E336" s="3"/>
      <c r="F336" s="3"/>
      <c r="G336" s="3"/>
      <c r="H336" s="3"/>
      <c r="I336" s="3"/>
    </row>
    <row r="337" spans="1:9">
      <c r="A337" s="45"/>
      <c r="B337" s="3"/>
      <c r="C337" s="3"/>
      <c r="D337" s="3"/>
      <c r="E337" s="3"/>
      <c r="F337" s="3"/>
      <c r="G337" s="3"/>
      <c r="H337" s="3"/>
      <c r="I337" s="3"/>
    </row>
    <row r="338" spans="1:9">
      <c r="A338" s="45"/>
      <c r="B338" s="3"/>
      <c r="C338" s="3"/>
      <c r="D338" s="3"/>
      <c r="E338" s="3"/>
      <c r="F338" s="3"/>
      <c r="G338" s="3"/>
      <c r="H338" s="3"/>
      <c r="I338" s="3"/>
    </row>
    <row r="339" spans="1:9">
      <c r="A339" s="45"/>
      <c r="B339" s="3"/>
      <c r="C339" s="3"/>
      <c r="D339" s="3"/>
      <c r="E339" s="3"/>
      <c r="F339" s="3"/>
      <c r="G339" s="3"/>
      <c r="H339" s="3"/>
      <c r="I339" s="3"/>
    </row>
    <row r="340" spans="1:9">
      <c r="A340" s="45"/>
      <c r="B340" s="3"/>
      <c r="C340" s="3"/>
      <c r="D340" s="3"/>
      <c r="E340" s="3"/>
      <c r="F340" s="3"/>
      <c r="G340" s="3"/>
      <c r="H340" s="3"/>
      <c r="I340" s="3"/>
    </row>
    <row r="341" spans="1:9">
      <c r="A341" s="45"/>
      <c r="B341" s="3"/>
      <c r="C341" s="3"/>
      <c r="D341" s="3"/>
      <c r="E341" s="3"/>
      <c r="F341" s="3"/>
      <c r="G341" s="3"/>
      <c r="H341" s="3"/>
      <c r="I341" s="3"/>
    </row>
    <row r="342" spans="1:9">
      <c r="A342" s="45"/>
      <c r="B342" s="3"/>
      <c r="C342" s="3"/>
      <c r="D342" s="3"/>
      <c r="E342" s="3"/>
      <c r="F342" s="3"/>
      <c r="G342" s="3"/>
      <c r="H342" s="3"/>
      <c r="I342" s="3"/>
    </row>
    <row r="343" spans="1:9">
      <c r="A343" s="45"/>
      <c r="B343" s="3"/>
      <c r="C343" s="3"/>
      <c r="D343" s="3"/>
      <c r="E343" s="3"/>
      <c r="F343" s="3"/>
      <c r="G343" s="3"/>
      <c r="H343" s="3"/>
      <c r="I343" s="3"/>
    </row>
    <row r="344" spans="1:9">
      <c r="A344" s="45"/>
      <c r="B344" s="3"/>
      <c r="C344" s="3"/>
      <c r="D344" s="3"/>
      <c r="E344" s="3"/>
      <c r="F344" s="3"/>
      <c r="G344" s="3"/>
      <c r="H344" s="3"/>
      <c r="I344" s="3"/>
    </row>
    <row r="345" spans="1:9">
      <c r="A345" s="45"/>
      <c r="B345" s="3"/>
      <c r="C345" s="3"/>
      <c r="D345" s="3"/>
      <c r="E345" s="3"/>
      <c r="F345" s="3"/>
      <c r="G345" s="3"/>
      <c r="H345" s="3"/>
      <c r="I345" s="3"/>
    </row>
    <row r="346" spans="1:9">
      <c r="A346" s="45"/>
      <c r="B346" s="3"/>
      <c r="C346" s="3"/>
      <c r="D346" s="3"/>
      <c r="E346" s="3"/>
      <c r="F346" s="3"/>
      <c r="G346" s="3"/>
      <c r="H346" s="3"/>
      <c r="I346" s="3"/>
    </row>
    <row r="347" spans="1:9">
      <c r="A347" s="45"/>
      <c r="B347" s="3"/>
      <c r="C347" s="3"/>
      <c r="D347" s="3"/>
      <c r="E347" s="3"/>
      <c r="F347" s="3"/>
      <c r="G347" s="3"/>
      <c r="H347" s="3"/>
      <c r="I347" s="3"/>
    </row>
    <row r="348" spans="1:9">
      <c r="A348" s="45"/>
      <c r="B348" s="3"/>
      <c r="C348" s="3"/>
      <c r="D348" s="3"/>
      <c r="E348" s="3"/>
      <c r="F348" s="3"/>
      <c r="G348" s="3"/>
      <c r="H348" s="3"/>
      <c r="I348" s="3"/>
    </row>
  </sheetData>
  <mergeCells count="16">
    <mergeCell ref="C127:F127"/>
    <mergeCell ref="G127:H127"/>
    <mergeCell ref="C128:F128"/>
    <mergeCell ref="G128:H128"/>
    <mergeCell ref="A2:I2"/>
    <mergeCell ref="A110:I110"/>
    <mergeCell ref="C4:D4"/>
    <mergeCell ref="E4:I4"/>
    <mergeCell ref="B4:B5"/>
    <mergeCell ref="A4:A5"/>
    <mergeCell ref="A7:I7"/>
    <mergeCell ref="A102:I102"/>
    <mergeCell ref="C122:F122"/>
    <mergeCell ref="G122:H122"/>
    <mergeCell ref="C123:F123"/>
    <mergeCell ref="G123:H123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38" orientation="landscape" verticalDpi="300" r:id="rId1"/>
  <headerFooter alignWithMargins="0">
    <oddHeader xml:space="preserve">&amp;C
&amp;"Times New Roman,обычный"&amp;14 &amp;"Arial Cyr,обычный"&amp;10
</oddHeader>
  </headerFooter>
  <ignoredErrors>
    <ignoredError sqref="H111:H118 H91:H92 G90:G92 G109:H109 G88 G54 H29 G80:G86 H104 H80 G96:G98 G26:H26 H36:H40 G29 H54 H67 G68:G69 G19:G24 H17:H24 G35:G40 G44 H44 G49 H49 G51 H51 G58:G61 H57:H59 H61 H73 G73 H96:H100 G106 G107 G10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J202"/>
  <sheetViews>
    <sheetView zoomScaleNormal="100" zoomScaleSheetLayoutView="75" workbookViewId="0">
      <pane xSplit="2" ySplit="5" topLeftCell="C42" activePane="bottomRight" state="frozen"/>
      <selection pane="topRight" activeCell="C1" sqref="C1"/>
      <selection pane="bottomLeft" activeCell="A5" sqref="A5"/>
      <selection pane="bottomRight" activeCell="C55" sqref="C55:F55"/>
    </sheetView>
  </sheetViews>
  <sheetFormatPr defaultRowHeight="18.75"/>
  <cols>
    <col min="1" max="1" width="86.85546875" style="39" customWidth="1"/>
    <col min="2" max="2" width="15.28515625" style="42" customWidth="1"/>
    <col min="3" max="7" width="18.7109375" style="42" customWidth="1"/>
    <col min="8" max="8" width="15" style="42" customWidth="1"/>
    <col min="9" max="9" width="10" style="39" customWidth="1"/>
    <col min="10" max="10" width="9.5703125" style="39" customWidth="1"/>
    <col min="11" max="16384" width="9.140625" style="39"/>
  </cols>
  <sheetData>
    <row r="1" spans="1:8">
      <c r="F1" s="435"/>
      <c r="G1" s="435"/>
      <c r="H1" s="435"/>
    </row>
    <row r="2" spans="1:8">
      <c r="A2" s="436" t="s">
        <v>98</v>
      </c>
      <c r="B2" s="436"/>
      <c r="C2" s="436"/>
      <c r="D2" s="436"/>
      <c r="E2" s="436"/>
      <c r="F2" s="436"/>
      <c r="G2" s="436"/>
      <c r="H2" s="436"/>
    </row>
    <row r="3" spans="1:8">
      <c r="A3" s="436"/>
      <c r="B3" s="436"/>
      <c r="C3" s="436"/>
      <c r="D3" s="436"/>
      <c r="E3" s="436"/>
      <c r="F3" s="436"/>
      <c r="G3" s="436"/>
      <c r="H3" s="436"/>
    </row>
    <row r="4" spans="1:8" ht="38.25" customHeight="1">
      <c r="A4" s="371" t="s">
        <v>153</v>
      </c>
      <c r="B4" s="437" t="s">
        <v>15</v>
      </c>
      <c r="C4" s="372" t="s">
        <v>263</v>
      </c>
      <c r="D4" s="372"/>
      <c r="E4" s="371" t="s">
        <v>291</v>
      </c>
      <c r="F4" s="371"/>
      <c r="G4" s="371"/>
      <c r="H4" s="371"/>
    </row>
    <row r="5" spans="1:8" ht="39" customHeight="1">
      <c r="A5" s="371"/>
      <c r="B5" s="437"/>
      <c r="C5" s="342" t="s">
        <v>458</v>
      </c>
      <c r="D5" s="342" t="s">
        <v>459</v>
      </c>
      <c r="E5" s="342" t="s">
        <v>143</v>
      </c>
      <c r="F5" s="342" t="s">
        <v>137</v>
      </c>
      <c r="G5" s="284" t="s">
        <v>148</v>
      </c>
      <c r="H5" s="62" t="s">
        <v>149</v>
      </c>
    </row>
    <row r="6" spans="1:8">
      <c r="A6" s="46">
        <v>1</v>
      </c>
      <c r="B6" s="47">
        <v>2</v>
      </c>
      <c r="C6" s="46">
        <v>3</v>
      </c>
      <c r="D6" s="47">
        <v>4</v>
      </c>
      <c r="E6" s="46">
        <v>5</v>
      </c>
      <c r="F6" s="47">
        <v>6</v>
      </c>
      <c r="G6" s="46">
        <v>7</v>
      </c>
      <c r="H6" s="47">
        <v>8</v>
      </c>
    </row>
    <row r="7" spans="1:8" ht="24.95" customHeight="1">
      <c r="A7" s="438" t="s">
        <v>97</v>
      </c>
      <c r="B7" s="438"/>
      <c r="C7" s="438"/>
      <c r="D7" s="438"/>
      <c r="E7" s="438"/>
      <c r="F7" s="438"/>
      <c r="G7" s="438"/>
      <c r="H7" s="438"/>
    </row>
    <row r="8" spans="1:8" ht="24.95" customHeight="1">
      <c r="A8" s="218" t="s">
        <v>226</v>
      </c>
      <c r="B8" s="264">
        <v>1200</v>
      </c>
      <c r="C8" s="89">
        <v>-2320</v>
      </c>
      <c r="D8" s="89">
        <v>-2491</v>
      </c>
      <c r="E8" s="89">
        <v>438</v>
      </c>
      <c r="F8" s="89">
        <v>-2491</v>
      </c>
      <c r="G8" s="89">
        <f t="shared" ref="G8:G21" si="0">F8-E8</f>
        <v>-2929</v>
      </c>
      <c r="H8" s="119">
        <f>(F8/E8)*100</f>
        <v>-568.72146118721457</v>
      </c>
    </row>
    <row r="9" spans="1:8" ht="42.75" customHeight="1">
      <c r="A9" s="218" t="s">
        <v>46</v>
      </c>
      <c r="B9" s="230">
        <v>2000</v>
      </c>
      <c r="C9" s="199">
        <v>9405</v>
      </c>
      <c r="D9" s="199">
        <v>7003</v>
      </c>
      <c r="E9" s="199">
        <v>1641</v>
      </c>
      <c r="F9" s="199">
        <v>7003</v>
      </c>
      <c r="G9" s="89">
        <f t="shared" si="0"/>
        <v>5362</v>
      </c>
      <c r="H9" s="119">
        <f>(F9/E9)*100</f>
        <v>426.75198049969526</v>
      </c>
    </row>
    <row r="10" spans="1:8" ht="42.75" customHeight="1">
      <c r="A10" s="218" t="s">
        <v>437</v>
      </c>
      <c r="B10" s="215">
        <v>2005</v>
      </c>
      <c r="C10" s="319" t="s">
        <v>346</v>
      </c>
      <c r="D10" s="319" t="s">
        <v>346</v>
      </c>
      <c r="E10" s="319" t="s">
        <v>346</v>
      </c>
      <c r="F10" s="319" t="s">
        <v>346</v>
      </c>
      <c r="G10" s="179" t="s">
        <v>346</v>
      </c>
      <c r="H10" s="119" t="s">
        <v>346</v>
      </c>
    </row>
    <row r="11" spans="1:8" ht="42.75" customHeight="1">
      <c r="A11" s="218" t="s">
        <v>438</v>
      </c>
      <c r="B11" s="230">
        <v>2009</v>
      </c>
      <c r="C11" s="319" t="s">
        <v>346</v>
      </c>
      <c r="D11" s="319" t="s">
        <v>346</v>
      </c>
      <c r="E11" s="319" t="s">
        <v>346</v>
      </c>
      <c r="F11" s="319" t="s">
        <v>346</v>
      </c>
      <c r="G11" s="179" t="s">
        <v>346</v>
      </c>
      <c r="H11" s="119" t="s">
        <v>346</v>
      </c>
    </row>
    <row r="12" spans="1:8" ht="37.5">
      <c r="A12" s="40" t="s">
        <v>203</v>
      </c>
      <c r="B12" s="6">
        <v>2010</v>
      </c>
      <c r="C12" s="120">
        <f>SUM(C13:C14)</f>
        <v>-159</v>
      </c>
      <c r="D12" s="120">
        <f>SUM(D13:D14)</f>
        <v>0</v>
      </c>
      <c r="E12" s="120">
        <f>SUM(E13:E14)</f>
        <v>-22</v>
      </c>
      <c r="F12" s="120">
        <f>SUM(F13:F14)</f>
        <v>0</v>
      </c>
      <c r="G12" s="89">
        <f t="shared" si="0"/>
        <v>22</v>
      </c>
      <c r="H12" s="119">
        <f t="shared" ref="H12:H47" si="1">(F12/E12)*100</f>
        <v>0</v>
      </c>
    </row>
    <row r="13" spans="1:8" ht="42.75" customHeight="1">
      <c r="A13" s="8" t="s">
        <v>117</v>
      </c>
      <c r="B13" s="6">
        <v>2011</v>
      </c>
      <c r="C13" s="179">
        <v>-159</v>
      </c>
      <c r="D13" s="331" t="s">
        <v>346</v>
      </c>
      <c r="E13" s="179">
        <v>-22</v>
      </c>
      <c r="F13" s="179" t="s">
        <v>346</v>
      </c>
      <c r="G13" s="179" t="s">
        <v>346</v>
      </c>
      <c r="H13" s="119" t="s">
        <v>346</v>
      </c>
    </row>
    <row r="14" spans="1:8" ht="42.75" customHeight="1">
      <c r="A14" s="8" t="s">
        <v>295</v>
      </c>
      <c r="B14" s="6">
        <v>2012</v>
      </c>
      <c r="C14" s="179" t="s">
        <v>175</v>
      </c>
      <c r="D14" s="179" t="s">
        <v>175</v>
      </c>
      <c r="E14" s="179">
        <v>0</v>
      </c>
      <c r="F14" s="179">
        <v>0</v>
      </c>
      <c r="G14" s="179">
        <f t="shared" si="0"/>
        <v>0</v>
      </c>
      <c r="H14" s="119" t="s">
        <v>346</v>
      </c>
    </row>
    <row r="15" spans="1:8" ht="20.100000000000001" customHeight="1">
      <c r="A15" s="8" t="s">
        <v>105</v>
      </c>
      <c r="B15" s="6" t="s">
        <v>122</v>
      </c>
      <c r="C15" s="179" t="s">
        <v>175</v>
      </c>
      <c r="D15" s="179" t="s">
        <v>175</v>
      </c>
      <c r="E15" s="179">
        <v>0</v>
      </c>
      <c r="F15" s="179">
        <v>0</v>
      </c>
      <c r="G15" s="179">
        <f t="shared" si="0"/>
        <v>0</v>
      </c>
      <c r="H15" s="119" t="s">
        <v>346</v>
      </c>
    </row>
    <row r="16" spans="1:8" ht="20.100000000000001" customHeight="1">
      <c r="A16" s="8" t="s">
        <v>110</v>
      </c>
      <c r="B16" s="6">
        <v>2020</v>
      </c>
      <c r="C16" s="179"/>
      <c r="D16" s="179"/>
      <c r="E16" s="179"/>
      <c r="F16" s="179"/>
      <c r="G16" s="179">
        <f t="shared" si="0"/>
        <v>0</v>
      </c>
      <c r="H16" s="119" t="s">
        <v>346</v>
      </c>
    </row>
    <row r="17" spans="1:9" s="41" customFormat="1" ht="20.100000000000001" customHeight="1">
      <c r="A17" s="40" t="s">
        <v>54</v>
      </c>
      <c r="B17" s="6">
        <v>2030</v>
      </c>
      <c r="C17" s="179" t="s">
        <v>175</v>
      </c>
      <c r="D17" s="179" t="s">
        <v>175</v>
      </c>
      <c r="E17" s="179">
        <v>0</v>
      </c>
      <c r="F17" s="179">
        <v>0</v>
      </c>
      <c r="G17" s="179">
        <f t="shared" si="0"/>
        <v>0</v>
      </c>
      <c r="H17" s="119" t="s">
        <v>346</v>
      </c>
    </row>
    <row r="18" spans="1:9" ht="20.100000000000001" customHeight="1">
      <c r="A18" s="40" t="s">
        <v>91</v>
      </c>
      <c r="B18" s="6">
        <v>2031</v>
      </c>
      <c r="C18" s="179" t="s">
        <v>175</v>
      </c>
      <c r="D18" s="179" t="s">
        <v>175</v>
      </c>
      <c r="E18" s="179">
        <v>0</v>
      </c>
      <c r="F18" s="179">
        <v>0</v>
      </c>
      <c r="G18" s="179">
        <f t="shared" si="0"/>
        <v>0</v>
      </c>
      <c r="H18" s="119" t="s">
        <v>346</v>
      </c>
    </row>
    <row r="19" spans="1:9" ht="20.100000000000001" customHeight="1">
      <c r="A19" s="40" t="s">
        <v>22</v>
      </c>
      <c r="B19" s="6">
        <v>2040</v>
      </c>
      <c r="C19" s="179" t="s">
        <v>175</v>
      </c>
      <c r="D19" s="179" t="s">
        <v>175</v>
      </c>
      <c r="E19" s="179">
        <v>0</v>
      </c>
      <c r="F19" s="179">
        <v>0</v>
      </c>
      <c r="G19" s="179">
        <f t="shared" si="0"/>
        <v>0</v>
      </c>
      <c r="H19" s="119" t="s">
        <v>346</v>
      </c>
    </row>
    <row r="20" spans="1:9" ht="20.100000000000001" customHeight="1">
      <c r="A20" s="40" t="s">
        <v>83</v>
      </c>
      <c r="B20" s="6">
        <v>2050</v>
      </c>
      <c r="C20" s="179">
        <v>77</v>
      </c>
      <c r="D20" s="179" t="s">
        <v>346</v>
      </c>
      <c r="E20" s="179">
        <v>0</v>
      </c>
      <c r="F20" s="179" t="s">
        <v>346</v>
      </c>
      <c r="G20" s="179" t="s">
        <v>346</v>
      </c>
      <c r="H20" s="119" t="s">
        <v>346</v>
      </c>
    </row>
    <row r="21" spans="1:9" ht="20.100000000000001" customHeight="1">
      <c r="A21" s="40" t="s">
        <v>84</v>
      </c>
      <c r="B21" s="6">
        <v>2060</v>
      </c>
      <c r="C21" s="179" t="s">
        <v>175</v>
      </c>
      <c r="D21" s="179" t="s">
        <v>346</v>
      </c>
      <c r="E21" s="179">
        <v>0</v>
      </c>
      <c r="F21" s="179">
        <v>0</v>
      </c>
      <c r="G21" s="179">
        <f t="shared" si="0"/>
        <v>0</v>
      </c>
      <c r="H21" s="119" t="s">
        <v>346</v>
      </c>
    </row>
    <row r="22" spans="1:9" ht="42.75" customHeight="1">
      <c r="A22" s="218" t="s">
        <v>47</v>
      </c>
      <c r="B22" s="230">
        <v>2070</v>
      </c>
      <c r="C22" s="332">
        <f>SUM(C9,C12,C16,C17,C19,C20,C21)+'I. Фін результат'!C96</f>
        <v>7003</v>
      </c>
      <c r="D22" s="332">
        <f>SUM(D9,D12,D16,D17,D19,D20,D21)+'I. Фін результат'!D96</f>
        <v>4512</v>
      </c>
      <c r="E22" s="332">
        <f>SUM(E9,E12,E16,E17,E19,E20,E21)+'I. Фін результат'!E96</f>
        <v>2057</v>
      </c>
      <c r="F22" s="332">
        <f>SUM(F9,F12,F16,F17,F19,F20,F21)+'I. Фін результат'!F96</f>
        <v>4512</v>
      </c>
      <c r="G22" s="179">
        <f>F22-E22</f>
        <v>2455</v>
      </c>
      <c r="H22" s="119">
        <f t="shared" si="1"/>
        <v>219.34856587263005</v>
      </c>
    </row>
    <row r="23" spans="1:9" ht="24.95" customHeight="1">
      <c r="A23" s="438" t="s">
        <v>282</v>
      </c>
      <c r="B23" s="438"/>
      <c r="C23" s="438"/>
      <c r="D23" s="438"/>
      <c r="E23" s="438"/>
      <c r="F23" s="438"/>
      <c r="G23" s="438"/>
      <c r="H23" s="438"/>
    </row>
    <row r="24" spans="1:9" ht="37.5">
      <c r="A24" s="63" t="s">
        <v>275</v>
      </c>
      <c r="B24" s="113">
        <v>2110</v>
      </c>
      <c r="C24" s="320">
        <f>SUM(C25:C33)</f>
        <v>1243</v>
      </c>
      <c r="D24" s="320">
        <f>SUM(D25:D33)</f>
        <v>2068</v>
      </c>
      <c r="E24" s="320">
        <f>SUM(E25:E33)</f>
        <v>3144</v>
      </c>
      <c r="F24" s="320">
        <f>SUM(F25:F33)</f>
        <v>2068</v>
      </c>
      <c r="G24" s="321">
        <f t="shared" ref="G24:G29" si="2">F24-E24</f>
        <v>-1076</v>
      </c>
      <c r="H24" s="121">
        <f t="shared" si="1"/>
        <v>65.776081424936379</v>
      </c>
    </row>
    <row r="25" spans="1:9">
      <c r="A25" s="8" t="s">
        <v>209</v>
      </c>
      <c r="B25" s="6">
        <v>2111</v>
      </c>
      <c r="C25" s="333">
        <v>218</v>
      </c>
      <c r="D25" s="333"/>
      <c r="E25" s="179">
        <v>96</v>
      </c>
      <c r="F25" s="333"/>
      <c r="G25" s="179">
        <f t="shared" si="2"/>
        <v>-96</v>
      </c>
      <c r="H25" s="119">
        <f t="shared" si="1"/>
        <v>0</v>
      </c>
    </row>
    <row r="26" spans="1:9">
      <c r="A26" s="8" t="s">
        <v>276</v>
      </c>
      <c r="B26" s="6">
        <v>2112</v>
      </c>
      <c r="C26" s="333">
        <v>957</v>
      </c>
      <c r="D26" s="333">
        <v>1880</v>
      </c>
      <c r="E26" s="179">
        <v>3014</v>
      </c>
      <c r="F26" s="333">
        <v>1880</v>
      </c>
      <c r="G26" s="179">
        <f t="shared" si="2"/>
        <v>-1134</v>
      </c>
      <c r="H26" s="119">
        <f t="shared" si="1"/>
        <v>62.375580623755809</v>
      </c>
    </row>
    <row r="27" spans="1:9" s="41" customFormat="1" ht="18.75" customHeight="1">
      <c r="A27" s="40" t="s">
        <v>277</v>
      </c>
      <c r="B27" s="46">
        <v>2113</v>
      </c>
      <c r="C27" s="179" t="s">
        <v>346</v>
      </c>
      <c r="D27" s="179">
        <v>0</v>
      </c>
      <c r="E27" s="179">
        <v>0</v>
      </c>
      <c r="F27" s="179">
        <v>0</v>
      </c>
      <c r="G27" s="179">
        <f t="shared" si="2"/>
        <v>0</v>
      </c>
      <c r="H27" s="119" t="s">
        <v>346</v>
      </c>
    </row>
    <row r="28" spans="1:9">
      <c r="A28" s="40" t="s">
        <v>63</v>
      </c>
      <c r="B28" s="46">
        <v>2114</v>
      </c>
      <c r="C28" s="179" t="s">
        <v>346</v>
      </c>
      <c r="D28" s="319"/>
      <c r="E28" s="179"/>
      <c r="F28" s="179"/>
      <c r="G28" s="179">
        <f t="shared" si="2"/>
        <v>0</v>
      </c>
      <c r="H28" s="119" t="s">
        <v>346</v>
      </c>
    </row>
    <row r="29" spans="1:9" ht="37.5">
      <c r="A29" s="40" t="s">
        <v>278</v>
      </c>
      <c r="B29" s="46">
        <v>2115</v>
      </c>
      <c r="C29" s="333">
        <v>58</v>
      </c>
      <c r="D29" s="333">
        <v>150</v>
      </c>
      <c r="E29" s="179">
        <v>22</v>
      </c>
      <c r="F29" s="333">
        <v>150</v>
      </c>
      <c r="G29" s="179">
        <f t="shared" si="2"/>
        <v>128</v>
      </c>
      <c r="H29" s="119">
        <f t="shared" si="1"/>
        <v>681.81818181818187</v>
      </c>
    </row>
    <row r="30" spans="1:9" s="43" customFormat="1">
      <c r="A30" s="40" t="s">
        <v>75</v>
      </c>
      <c r="B30" s="46">
        <v>2116</v>
      </c>
      <c r="C30" s="179" t="s">
        <v>346</v>
      </c>
      <c r="D30" s="179">
        <v>0</v>
      </c>
      <c r="E30" s="179">
        <v>0</v>
      </c>
      <c r="F30" s="179">
        <v>0</v>
      </c>
      <c r="G30" s="179">
        <f t="shared" ref="G30:G47" si="3">F30-E30</f>
        <v>0</v>
      </c>
      <c r="H30" s="119" t="s">
        <v>346</v>
      </c>
      <c r="I30" s="39"/>
    </row>
    <row r="31" spans="1:9" ht="20.100000000000001" customHeight="1">
      <c r="A31" s="40" t="s">
        <v>296</v>
      </c>
      <c r="B31" s="46">
        <v>2117</v>
      </c>
      <c r="C31" s="179" t="s">
        <v>346</v>
      </c>
      <c r="D31" s="179">
        <v>0</v>
      </c>
      <c r="E31" s="179">
        <v>0</v>
      </c>
      <c r="F31" s="179">
        <v>0</v>
      </c>
      <c r="G31" s="179">
        <f t="shared" si="3"/>
        <v>0</v>
      </c>
      <c r="H31" s="119" t="s">
        <v>346</v>
      </c>
    </row>
    <row r="32" spans="1:9" ht="20.100000000000001" customHeight="1">
      <c r="A32" s="40" t="s">
        <v>62</v>
      </c>
      <c r="B32" s="46">
        <v>2118</v>
      </c>
      <c r="C32" s="179" t="s">
        <v>346</v>
      </c>
      <c r="D32" s="179">
        <v>0</v>
      </c>
      <c r="E32" s="179">
        <v>0</v>
      </c>
      <c r="F32" s="179">
        <v>0</v>
      </c>
      <c r="G32" s="179">
        <f t="shared" si="3"/>
        <v>0</v>
      </c>
      <c r="H32" s="119" t="s">
        <v>346</v>
      </c>
    </row>
    <row r="33" spans="1:9" ht="20.100000000000001" customHeight="1">
      <c r="A33" s="40" t="s">
        <v>439</v>
      </c>
      <c r="B33" s="46">
        <v>2119</v>
      </c>
      <c r="C33" s="319">
        <v>10</v>
      </c>
      <c r="D33" s="319">
        <v>38</v>
      </c>
      <c r="E33" s="319">
        <v>12</v>
      </c>
      <c r="F33" s="319">
        <v>38</v>
      </c>
      <c r="G33" s="179">
        <f t="shared" si="3"/>
        <v>26</v>
      </c>
      <c r="H33" s="119">
        <f t="shared" si="1"/>
        <v>316.66666666666663</v>
      </c>
    </row>
    <row r="34" spans="1:9" ht="37.5">
      <c r="A34" s="63" t="s">
        <v>283</v>
      </c>
      <c r="B34" s="53">
        <v>2120</v>
      </c>
      <c r="C34" s="320">
        <f>SUM(C35:C38)</f>
        <v>1590</v>
      </c>
      <c r="D34" s="334">
        <f>SUM(D35:D38)</f>
        <v>2008</v>
      </c>
      <c r="E34" s="320">
        <f>SUM(E35:E38)</f>
        <v>2001</v>
      </c>
      <c r="F34" s="320">
        <f>SUM(F35:F38)</f>
        <v>2008</v>
      </c>
      <c r="G34" s="321">
        <f t="shared" si="3"/>
        <v>7</v>
      </c>
      <c r="H34" s="121">
        <f t="shared" si="1"/>
        <v>100.34982508745627</v>
      </c>
    </row>
    <row r="35" spans="1:9" ht="20.100000000000001" customHeight="1">
      <c r="A35" s="40" t="s">
        <v>62</v>
      </c>
      <c r="B35" s="46">
        <v>2121</v>
      </c>
      <c r="C35" s="319">
        <v>1468</v>
      </c>
      <c r="D35" s="319">
        <v>1811</v>
      </c>
      <c r="E35" s="319">
        <v>1847</v>
      </c>
      <c r="F35" s="319">
        <v>1811</v>
      </c>
      <c r="G35" s="179" t="s">
        <v>346</v>
      </c>
      <c r="H35" s="119">
        <f t="shared" si="1"/>
        <v>98.05089334055225</v>
      </c>
    </row>
    <row r="36" spans="1:9" ht="20.100000000000001" customHeight="1">
      <c r="A36" s="40" t="s">
        <v>284</v>
      </c>
      <c r="B36" s="46">
        <v>2122</v>
      </c>
      <c r="C36" s="319" t="s">
        <v>346</v>
      </c>
      <c r="D36" s="335">
        <v>2</v>
      </c>
      <c r="E36" s="319" t="s">
        <v>346</v>
      </c>
      <c r="F36" s="335">
        <v>2</v>
      </c>
      <c r="G36" s="179" t="s">
        <v>346</v>
      </c>
      <c r="H36" s="119" t="s">
        <v>346</v>
      </c>
    </row>
    <row r="37" spans="1:9" ht="20.100000000000001" customHeight="1">
      <c r="A37" s="40" t="s">
        <v>285</v>
      </c>
      <c r="B37" s="46">
        <v>2123</v>
      </c>
      <c r="C37" s="319" t="s">
        <v>346</v>
      </c>
      <c r="D37" s="319" t="s">
        <v>346</v>
      </c>
      <c r="E37" s="319" t="s">
        <v>346</v>
      </c>
      <c r="F37" s="319" t="s">
        <v>346</v>
      </c>
      <c r="G37" s="179" t="s">
        <v>346</v>
      </c>
      <c r="H37" s="119" t="s">
        <v>346</v>
      </c>
    </row>
    <row r="38" spans="1:9" s="41" customFormat="1">
      <c r="A38" s="40" t="s">
        <v>473</v>
      </c>
      <c r="B38" s="46">
        <v>2124</v>
      </c>
      <c r="C38" s="319">
        <v>122</v>
      </c>
      <c r="D38" s="319">
        <v>195</v>
      </c>
      <c r="E38" s="319">
        <v>154</v>
      </c>
      <c r="F38" s="319">
        <v>195</v>
      </c>
      <c r="G38" s="179">
        <f t="shared" si="3"/>
        <v>41</v>
      </c>
      <c r="H38" s="119">
        <f t="shared" si="1"/>
        <v>126.62337662337661</v>
      </c>
    </row>
    <row r="39" spans="1:9" ht="21.75" customHeight="1">
      <c r="A39" s="175" t="s">
        <v>286</v>
      </c>
      <c r="B39" s="53">
        <v>2130</v>
      </c>
      <c r="C39" s="320">
        <f>SUM(C40:C43)</f>
        <v>1706</v>
      </c>
      <c r="D39" s="320">
        <f>SUM(D40:D43)</f>
        <v>2124</v>
      </c>
      <c r="E39" s="320">
        <f>SUM(E40:E43)</f>
        <v>2259</v>
      </c>
      <c r="F39" s="320">
        <f>SUM(F40:F43)</f>
        <v>2124</v>
      </c>
      <c r="G39" s="321">
        <f t="shared" si="3"/>
        <v>-135</v>
      </c>
      <c r="H39" s="121">
        <f t="shared" si="1"/>
        <v>94.023904382470121</v>
      </c>
    </row>
    <row r="40" spans="1:9" ht="60.75" customHeight="1">
      <c r="A40" s="40" t="s">
        <v>297</v>
      </c>
      <c r="B40" s="46">
        <v>2131</v>
      </c>
      <c r="C40" s="179">
        <v>0</v>
      </c>
      <c r="D40" s="179" t="s">
        <v>346</v>
      </c>
      <c r="E40" s="179" t="s">
        <v>346</v>
      </c>
      <c r="F40" s="179" t="s">
        <v>346</v>
      </c>
      <c r="G40" s="179" t="s">
        <v>346</v>
      </c>
      <c r="H40" s="119" t="s">
        <v>346</v>
      </c>
    </row>
    <row r="41" spans="1:9" s="41" customFormat="1" ht="20.100000000000001" customHeight="1">
      <c r="A41" s="40" t="s">
        <v>287</v>
      </c>
      <c r="B41" s="46">
        <v>2132</v>
      </c>
      <c r="C41" s="179">
        <v>0</v>
      </c>
      <c r="D41" s="179" t="s">
        <v>346</v>
      </c>
      <c r="E41" s="179" t="s">
        <v>346</v>
      </c>
      <c r="F41" s="179" t="s">
        <v>346</v>
      </c>
      <c r="G41" s="179" t="s">
        <v>346</v>
      </c>
      <c r="H41" s="119" t="s">
        <v>346</v>
      </c>
    </row>
    <row r="42" spans="1:9" ht="20.100000000000001" customHeight="1">
      <c r="A42" s="40" t="s">
        <v>288</v>
      </c>
      <c r="B42" s="46">
        <v>2133</v>
      </c>
      <c r="C42" s="319">
        <v>1706</v>
      </c>
      <c r="D42" s="319">
        <v>2124</v>
      </c>
      <c r="E42" s="319">
        <v>2259</v>
      </c>
      <c r="F42" s="319">
        <v>2124</v>
      </c>
      <c r="G42" s="179">
        <f t="shared" si="3"/>
        <v>-135</v>
      </c>
      <c r="H42" s="119">
        <f t="shared" si="1"/>
        <v>94.023904382470121</v>
      </c>
    </row>
    <row r="43" spans="1:9" ht="20.100000000000001" customHeight="1">
      <c r="A43" s="40" t="s">
        <v>440</v>
      </c>
      <c r="B43" s="46">
        <v>2134</v>
      </c>
      <c r="C43" s="179" t="s">
        <v>346</v>
      </c>
      <c r="D43" s="179" t="s">
        <v>346</v>
      </c>
      <c r="E43" s="179" t="s">
        <v>346</v>
      </c>
      <c r="F43" s="179" t="s">
        <v>346</v>
      </c>
      <c r="G43" s="179" t="s">
        <v>346</v>
      </c>
      <c r="H43" s="119" t="s">
        <v>346</v>
      </c>
    </row>
    <row r="44" spans="1:9" ht="20.100000000000001" customHeight="1">
      <c r="A44" s="63" t="s">
        <v>289</v>
      </c>
      <c r="B44" s="53">
        <v>2140</v>
      </c>
      <c r="C44" s="320">
        <f>SUM(C45:C46)</f>
        <v>0</v>
      </c>
      <c r="D44" s="320">
        <f>SUM(D45:D46)</f>
        <v>0</v>
      </c>
      <c r="E44" s="320">
        <f>SUM(E45:E46)</f>
        <v>0</v>
      </c>
      <c r="F44" s="320">
        <f>SUM(F45:F46)</f>
        <v>0</v>
      </c>
      <c r="G44" s="321" t="s">
        <v>346</v>
      </c>
      <c r="H44" s="121" t="s">
        <v>346</v>
      </c>
    </row>
    <row r="45" spans="1:9" ht="37.5">
      <c r="A45" s="40" t="s">
        <v>92</v>
      </c>
      <c r="B45" s="46">
        <v>2141</v>
      </c>
      <c r="C45" s="179" t="s">
        <v>346</v>
      </c>
      <c r="D45" s="179">
        <v>0</v>
      </c>
      <c r="E45" s="179">
        <v>0</v>
      </c>
      <c r="F45" s="179">
        <v>0</v>
      </c>
      <c r="G45" s="179" t="s">
        <v>346</v>
      </c>
      <c r="H45" s="119" t="s">
        <v>346</v>
      </c>
    </row>
    <row r="46" spans="1:9" s="41" customFormat="1" ht="20.100000000000001" customHeight="1">
      <c r="A46" s="40" t="s">
        <v>290</v>
      </c>
      <c r="B46" s="46">
        <v>2142</v>
      </c>
      <c r="C46" s="179" t="s">
        <v>346</v>
      </c>
      <c r="D46" s="179">
        <v>0</v>
      </c>
      <c r="E46" s="179">
        <v>0</v>
      </c>
      <c r="F46" s="179">
        <v>0</v>
      </c>
      <c r="G46" s="179">
        <f t="shared" si="3"/>
        <v>0</v>
      </c>
      <c r="H46" s="119" t="s">
        <v>346</v>
      </c>
    </row>
    <row r="47" spans="1:9" s="41" customFormat="1" ht="21.75" customHeight="1">
      <c r="A47" s="218" t="s">
        <v>394</v>
      </c>
      <c r="B47" s="53">
        <v>2200</v>
      </c>
      <c r="C47" s="320">
        <f>SUM(C24,C34,C39,C44)</f>
        <v>4539</v>
      </c>
      <c r="D47" s="320">
        <f>SUM(D24,D34,D39,D44)</f>
        <v>6200</v>
      </c>
      <c r="E47" s="320">
        <f>SUM(E24,E34,E39,E44)</f>
        <v>7404</v>
      </c>
      <c r="F47" s="320">
        <f>SUM(F24,F34,F39,F44)</f>
        <v>6200</v>
      </c>
      <c r="G47" s="321">
        <f t="shared" si="3"/>
        <v>-1204</v>
      </c>
      <c r="H47" s="121">
        <f t="shared" si="1"/>
        <v>83.738519719070766</v>
      </c>
      <c r="I47" s="39"/>
    </row>
    <row r="48" spans="1:9" s="41" customFormat="1">
      <c r="A48" s="61"/>
      <c r="B48" s="42"/>
      <c r="C48" s="42"/>
      <c r="D48" s="42"/>
      <c r="E48" s="42"/>
      <c r="F48" s="42"/>
      <c r="G48" s="42"/>
      <c r="H48" s="42"/>
    </row>
    <row r="49" spans="1:10" s="41" customFormat="1">
      <c r="A49" s="61"/>
      <c r="B49" s="42"/>
      <c r="C49" s="42"/>
      <c r="D49" s="42"/>
      <c r="E49" s="42"/>
      <c r="F49" s="42"/>
      <c r="G49" s="42"/>
      <c r="H49" s="42"/>
    </row>
    <row r="50" spans="1:10" s="41" customFormat="1">
      <c r="A50" s="61"/>
      <c r="B50" s="42"/>
      <c r="C50" s="42"/>
      <c r="D50" s="42"/>
      <c r="E50" s="42"/>
      <c r="F50" s="42"/>
      <c r="G50" s="42"/>
      <c r="H50" s="42"/>
    </row>
    <row r="51" spans="1:10" s="3" customFormat="1" ht="27.75" customHeight="1">
      <c r="A51" s="52" t="s">
        <v>344</v>
      </c>
      <c r="B51" s="1"/>
      <c r="C51" s="357" t="s">
        <v>489</v>
      </c>
      <c r="D51" s="358"/>
      <c r="E51" s="358"/>
      <c r="F51" s="358"/>
      <c r="G51" s="359" t="s">
        <v>379</v>
      </c>
      <c r="H51" s="359"/>
    </row>
    <row r="52" spans="1:10" s="2" customFormat="1">
      <c r="A52" s="204" t="s">
        <v>262</v>
      </c>
      <c r="B52" s="205"/>
      <c r="C52" s="343" t="s">
        <v>489</v>
      </c>
      <c r="D52" s="343"/>
      <c r="E52" s="343"/>
      <c r="F52" s="343"/>
      <c r="G52" s="344" t="s">
        <v>72</v>
      </c>
      <c r="H52" s="344"/>
    </row>
    <row r="53" spans="1:10" s="42" customFormat="1">
      <c r="A53" s="59"/>
      <c r="B53" s="202"/>
      <c r="C53" s="203"/>
      <c r="D53" s="203"/>
      <c r="E53" s="203"/>
      <c r="F53" s="203"/>
      <c r="G53" s="203"/>
      <c r="H53" s="202"/>
      <c r="I53" s="39"/>
      <c r="J53" s="39"/>
    </row>
    <row r="54" spans="1:10" s="42" customFormat="1">
      <c r="A54" s="55"/>
      <c r="I54" s="39"/>
      <c r="J54" s="39"/>
    </row>
    <row r="55" spans="1:10" s="42" customFormat="1">
      <c r="A55" s="59" t="s">
        <v>380</v>
      </c>
      <c r="B55" s="202"/>
      <c r="C55" s="357" t="s">
        <v>489</v>
      </c>
      <c r="D55" s="358"/>
      <c r="E55" s="358"/>
      <c r="F55" s="358"/>
      <c r="G55" s="359" t="s">
        <v>381</v>
      </c>
      <c r="H55" s="359"/>
      <c r="I55" s="39"/>
      <c r="J55" s="39"/>
    </row>
    <row r="56" spans="1:10" s="42" customFormat="1">
      <c r="A56" s="59"/>
      <c r="B56" s="202"/>
      <c r="C56" s="343" t="s">
        <v>489</v>
      </c>
      <c r="D56" s="343"/>
      <c r="E56" s="343"/>
      <c r="F56" s="343"/>
      <c r="G56" s="344" t="s">
        <v>72</v>
      </c>
      <c r="H56" s="344"/>
      <c r="I56" s="39"/>
      <c r="J56" s="39"/>
    </row>
    <row r="57" spans="1:10" s="42" customFormat="1">
      <c r="A57" s="55"/>
      <c r="I57" s="39"/>
      <c r="J57" s="39"/>
    </row>
    <row r="58" spans="1:10" s="42" customFormat="1">
      <c r="A58" s="55"/>
      <c r="I58" s="39"/>
      <c r="J58" s="39"/>
    </row>
    <row r="59" spans="1:10" s="42" customFormat="1">
      <c r="A59" s="55"/>
      <c r="I59" s="39"/>
      <c r="J59" s="39"/>
    </row>
    <row r="60" spans="1:10" s="42" customFormat="1">
      <c r="A60" s="55"/>
      <c r="I60" s="39"/>
      <c r="J60" s="39"/>
    </row>
    <row r="61" spans="1:10" s="42" customFormat="1">
      <c r="A61" s="55"/>
      <c r="I61" s="39"/>
      <c r="J61" s="39"/>
    </row>
    <row r="62" spans="1:10" s="42" customFormat="1">
      <c r="A62" s="55"/>
      <c r="I62" s="39"/>
      <c r="J62" s="39"/>
    </row>
    <row r="63" spans="1:10" s="42" customFormat="1">
      <c r="A63" s="55"/>
      <c r="I63" s="39"/>
      <c r="J63" s="39"/>
    </row>
    <row r="64" spans="1:10" s="42" customFormat="1">
      <c r="A64" s="55"/>
      <c r="I64" s="39"/>
      <c r="J64" s="39"/>
    </row>
    <row r="65" spans="1:10" s="42" customFormat="1">
      <c r="A65" s="55"/>
      <c r="I65" s="39"/>
      <c r="J65" s="39"/>
    </row>
    <row r="66" spans="1:10" s="42" customFormat="1">
      <c r="A66" s="55"/>
      <c r="I66" s="39"/>
      <c r="J66" s="39"/>
    </row>
    <row r="67" spans="1:10" s="42" customFormat="1">
      <c r="A67" s="55"/>
      <c r="I67" s="39"/>
      <c r="J67" s="39"/>
    </row>
    <row r="68" spans="1:10" s="42" customFormat="1">
      <c r="A68" s="55"/>
      <c r="I68" s="39"/>
      <c r="J68" s="39"/>
    </row>
    <row r="69" spans="1:10" s="42" customFormat="1">
      <c r="A69" s="55"/>
      <c r="I69" s="39"/>
      <c r="J69" s="39"/>
    </row>
    <row r="70" spans="1:10" s="42" customFormat="1">
      <c r="A70" s="55"/>
      <c r="I70" s="39"/>
      <c r="J70" s="39"/>
    </row>
    <row r="71" spans="1:10" s="42" customFormat="1">
      <c r="A71" s="55"/>
      <c r="I71" s="39"/>
      <c r="J71" s="39"/>
    </row>
    <row r="72" spans="1:10" s="42" customFormat="1">
      <c r="A72" s="55"/>
      <c r="I72" s="39"/>
      <c r="J72" s="39"/>
    </row>
    <row r="73" spans="1:10" s="42" customFormat="1">
      <c r="A73" s="55"/>
      <c r="I73" s="39"/>
      <c r="J73" s="39"/>
    </row>
    <row r="74" spans="1:10" s="42" customFormat="1">
      <c r="A74" s="55"/>
      <c r="I74" s="39"/>
      <c r="J74" s="39"/>
    </row>
    <row r="75" spans="1:10" s="42" customFormat="1">
      <c r="A75" s="55"/>
      <c r="I75" s="39"/>
      <c r="J75" s="39"/>
    </row>
    <row r="76" spans="1:10" s="42" customFormat="1">
      <c r="A76" s="55"/>
      <c r="I76" s="39"/>
      <c r="J76" s="39"/>
    </row>
    <row r="77" spans="1:10" s="42" customFormat="1">
      <c r="A77" s="55"/>
      <c r="I77" s="39"/>
      <c r="J77" s="39"/>
    </row>
    <row r="78" spans="1:10" s="42" customFormat="1">
      <c r="A78" s="55"/>
      <c r="I78" s="39"/>
      <c r="J78" s="39"/>
    </row>
    <row r="79" spans="1:10" s="42" customFormat="1">
      <c r="A79" s="55"/>
      <c r="I79" s="39"/>
      <c r="J79" s="39"/>
    </row>
    <row r="80" spans="1:10" s="42" customFormat="1">
      <c r="A80" s="55"/>
      <c r="I80" s="39"/>
      <c r="J80" s="39"/>
    </row>
    <row r="81" spans="1:10" s="42" customFormat="1">
      <c r="A81" s="55"/>
      <c r="I81" s="39"/>
      <c r="J81" s="39"/>
    </row>
    <row r="82" spans="1:10" s="42" customFormat="1">
      <c r="A82" s="55"/>
      <c r="I82" s="39"/>
      <c r="J82" s="39"/>
    </row>
    <row r="83" spans="1:10" s="42" customFormat="1">
      <c r="A83" s="55"/>
      <c r="I83" s="39"/>
      <c r="J83" s="39"/>
    </row>
    <row r="84" spans="1:10" s="42" customFormat="1">
      <c r="A84" s="55"/>
      <c r="I84" s="39"/>
      <c r="J84" s="39"/>
    </row>
    <row r="85" spans="1:10" s="42" customFormat="1">
      <c r="A85" s="55"/>
      <c r="I85" s="39"/>
      <c r="J85" s="39"/>
    </row>
    <row r="86" spans="1:10" s="42" customFormat="1">
      <c r="A86" s="55"/>
      <c r="I86" s="39"/>
      <c r="J86" s="39"/>
    </row>
    <row r="87" spans="1:10" s="42" customFormat="1">
      <c r="A87" s="55"/>
      <c r="I87" s="39"/>
      <c r="J87" s="39"/>
    </row>
    <row r="88" spans="1:10" s="42" customFormat="1">
      <c r="A88" s="55"/>
      <c r="I88" s="39"/>
      <c r="J88" s="39"/>
    </row>
    <row r="89" spans="1:10" s="42" customFormat="1">
      <c r="A89" s="55"/>
      <c r="I89" s="39"/>
      <c r="J89" s="39"/>
    </row>
    <row r="90" spans="1:10" s="42" customFormat="1">
      <c r="A90" s="55"/>
      <c r="I90" s="39"/>
      <c r="J90" s="39"/>
    </row>
    <row r="91" spans="1:10" s="42" customFormat="1">
      <c r="A91" s="55"/>
      <c r="I91" s="39"/>
      <c r="J91" s="39"/>
    </row>
    <row r="92" spans="1:10" s="42" customFormat="1">
      <c r="A92" s="55"/>
      <c r="I92" s="39"/>
      <c r="J92" s="39"/>
    </row>
    <row r="93" spans="1:10" s="42" customFormat="1">
      <c r="A93" s="55"/>
      <c r="I93" s="39"/>
      <c r="J93" s="39"/>
    </row>
    <row r="94" spans="1:10" s="42" customFormat="1">
      <c r="A94" s="55"/>
      <c r="I94" s="39"/>
      <c r="J94" s="39"/>
    </row>
    <row r="95" spans="1:10" s="42" customFormat="1">
      <c r="A95" s="55"/>
      <c r="I95" s="39"/>
      <c r="J95" s="39"/>
    </row>
    <row r="96" spans="1:10" s="42" customFormat="1">
      <c r="A96" s="55"/>
      <c r="I96" s="39"/>
      <c r="J96" s="39"/>
    </row>
    <row r="97" spans="1:10" s="42" customFormat="1">
      <c r="A97" s="55"/>
      <c r="I97" s="39"/>
      <c r="J97" s="39"/>
    </row>
    <row r="98" spans="1:10" s="42" customFormat="1">
      <c r="A98" s="55"/>
      <c r="I98" s="39"/>
      <c r="J98" s="39"/>
    </row>
    <row r="99" spans="1:10" s="42" customFormat="1">
      <c r="A99" s="55"/>
      <c r="I99" s="39"/>
      <c r="J99" s="39"/>
    </row>
    <row r="100" spans="1:10" s="42" customFormat="1">
      <c r="A100" s="55"/>
      <c r="I100" s="39"/>
      <c r="J100" s="39"/>
    </row>
    <row r="101" spans="1:10" s="42" customFormat="1">
      <c r="A101" s="55"/>
      <c r="I101" s="39"/>
      <c r="J101" s="39"/>
    </row>
    <row r="102" spans="1:10" s="42" customFormat="1">
      <c r="A102" s="55"/>
      <c r="I102" s="39"/>
      <c r="J102" s="39"/>
    </row>
    <row r="103" spans="1:10" s="42" customFormat="1">
      <c r="A103" s="55"/>
      <c r="I103" s="39"/>
      <c r="J103" s="39"/>
    </row>
    <row r="104" spans="1:10" s="42" customFormat="1">
      <c r="A104" s="55"/>
      <c r="I104" s="39"/>
      <c r="J104" s="39"/>
    </row>
    <row r="105" spans="1:10" s="42" customFormat="1">
      <c r="A105" s="55"/>
      <c r="I105" s="39"/>
      <c r="J105" s="39"/>
    </row>
    <row r="106" spans="1:10" s="42" customFormat="1">
      <c r="A106" s="55"/>
      <c r="I106" s="39"/>
      <c r="J106" s="39"/>
    </row>
    <row r="107" spans="1:10" s="42" customFormat="1">
      <c r="A107" s="55"/>
      <c r="I107" s="39"/>
      <c r="J107" s="39"/>
    </row>
    <row r="108" spans="1:10" s="42" customFormat="1">
      <c r="A108" s="55"/>
      <c r="I108" s="39"/>
      <c r="J108" s="39"/>
    </row>
    <row r="109" spans="1:10" s="42" customFormat="1">
      <c r="A109" s="55"/>
      <c r="I109" s="39"/>
      <c r="J109" s="39"/>
    </row>
    <row r="110" spans="1:10" s="42" customFormat="1">
      <c r="A110" s="55"/>
      <c r="I110" s="39"/>
      <c r="J110" s="39"/>
    </row>
    <row r="111" spans="1:10" s="42" customFormat="1">
      <c r="A111" s="55"/>
      <c r="I111" s="39"/>
      <c r="J111" s="39"/>
    </row>
    <row r="112" spans="1:10" s="42" customFormat="1">
      <c r="A112" s="55"/>
      <c r="I112" s="39"/>
      <c r="J112" s="39"/>
    </row>
    <row r="113" spans="1:10" s="42" customFormat="1">
      <c r="A113" s="55"/>
      <c r="I113" s="39"/>
      <c r="J113" s="39"/>
    </row>
    <row r="114" spans="1:10" s="42" customFormat="1">
      <c r="A114" s="55"/>
      <c r="I114" s="39"/>
      <c r="J114" s="39"/>
    </row>
    <row r="115" spans="1:10" s="42" customFormat="1">
      <c r="A115" s="55"/>
      <c r="I115" s="39"/>
      <c r="J115" s="39"/>
    </row>
    <row r="116" spans="1:10" s="42" customFormat="1">
      <c r="A116" s="55"/>
      <c r="I116" s="39"/>
      <c r="J116" s="39"/>
    </row>
    <row r="117" spans="1:10" s="42" customFormat="1">
      <c r="A117" s="55"/>
      <c r="I117" s="39"/>
      <c r="J117" s="39"/>
    </row>
    <row r="118" spans="1:10" s="42" customFormat="1">
      <c r="A118" s="55"/>
      <c r="I118" s="39"/>
      <c r="J118" s="39"/>
    </row>
    <row r="119" spans="1:10" s="42" customFormat="1">
      <c r="A119" s="55"/>
      <c r="I119" s="39"/>
      <c r="J119" s="39"/>
    </row>
    <row r="120" spans="1:10" s="42" customFormat="1">
      <c r="A120" s="55"/>
      <c r="I120" s="39"/>
      <c r="J120" s="39"/>
    </row>
    <row r="121" spans="1:10" s="42" customFormat="1">
      <c r="A121" s="55"/>
      <c r="I121" s="39"/>
      <c r="J121" s="39"/>
    </row>
    <row r="122" spans="1:10" s="42" customFormat="1">
      <c r="A122" s="55"/>
      <c r="I122" s="39"/>
      <c r="J122" s="39"/>
    </row>
    <row r="123" spans="1:10" s="42" customFormat="1">
      <c r="A123" s="55"/>
      <c r="I123" s="39"/>
      <c r="J123" s="39"/>
    </row>
    <row r="124" spans="1:10" s="42" customFormat="1">
      <c r="A124" s="55"/>
      <c r="I124" s="39"/>
      <c r="J124" s="39"/>
    </row>
    <row r="125" spans="1:10" s="42" customFormat="1">
      <c r="A125" s="55"/>
      <c r="I125" s="39"/>
      <c r="J125" s="39"/>
    </row>
    <row r="126" spans="1:10" s="42" customFormat="1">
      <c r="A126" s="55"/>
      <c r="I126" s="39"/>
      <c r="J126" s="39"/>
    </row>
    <row r="127" spans="1:10" s="42" customFormat="1">
      <c r="A127" s="55"/>
      <c r="I127" s="39"/>
      <c r="J127" s="39"/>
    </row>
    <row r="128" spans="1:10" s="42" customFormat="1">
      <c r="A128" s="55"/>
      <c r="I128" s="39"/>
      <c r="J128" s="39"/>
    </row>
    <row r="129" spans="1:10" s="42" customFormat="1">
      <c r="A129" s="55"/>
      <c r="I129" s="39"/>
      <c r="J129" s="39"/>
    </row>
    <row r="130" spans="1:10" s="42" customFormat="1">
      <c r="A130" s="55"/>
      <c r="I130" s="39"/>
      <c r="J130" s="39"/>
    </row>
    <row r="131" spans="1:10" s="42" customFormat="1">
      <c r="A131" s="55"/>
      <c r="I131" s="39"/>
      <c r="J131" s="39"/>
    </row>
    <row r="132" spans="1:10" s="42" customFormat="1">
      <c r="A132" s="55"/>
      <c r="I132" s="39"/>
      <c r="J132" s="39"/>
    </row>
    <row r="133" spans="1:10" s="42" customFormat="1">
      <c r="A133" s="55"/>
      <c r="I133" s="39"/>
      <c r="J133" s="39"/>
    </row>
    <row r="134" spans="1:10" s="42" customFormat="1">
      <c r="A134" s="55"/>
      <c r="I134" s="39"/>
      <c r="J134" s="39"/>
    </row>
    <row r="135" spans="1:10" s="42" customFormat="1">
      <c r="A135" s="55"/>
      <c r="I135" s="39"/>
      <c r="J135" s="39"/>
    </row>
    <row r="136" spans="1:10" s="42" customFormat="1">
      <c r="A136" s="55"/>
      <c r="I136" s="39"/>
      <c r="J136" s="39"/>
    </row>
    <row r="137" spans="1:10" s="42" customFormat="1">
      <c r="A137" s="55"/>
      <c r="I137" s="39"/>
      <c r="J137" s="39"/>
    </row>
    <row r="138" spans="1:10" s="42" customFormat="1">
      <c r="A138" s="55"/>
      <c r="I138" s="39"/>
      <c r="J138" s="39"/>
    </row>
    <row r="139" spans="1:10" s="42" customFormat="1">
      <c r="A139" s="55"/>
      <c r="I139" s="39"/>
      <c r="J139" s="39"/>
    </row>
    <row r="140" spans="1:10" s="42" customFormat="1">
      <c r="A140" s="55"/>
      <c r="I140" s="39"/>
      <c r="J140" s="39"/>
    </row>
    <row r="141" spans="1:10" s="42" customFormat="1">
      <c r="A141" s="55"/>
      <c r="I141" s="39"/>
      <c r="J141" s="39"/>
    </row>
    <row r="142" spans="1:10" s="42" customFormat="1">
      <c r="A142" s="55"/>
      <c r="I142" s="39"/>
      <c r="J142" s="39"/>
    </row>
    <row r="143" spans="1:10" s="42" customFormat="1">
      <c r="A143" s="55"/>
      <c r="I143" s="39"/>
      <c r="J143" s="39"/>
    </row>
    <row r="144" spans="1:10" s="42" customFormat="1">
      <c r="A144" s="55"/>
      <c r="I144" s="39"/>
      <c r="J144" s="39"/>
    </row>
    <row r="145" spans="1:10" s="42" customFormat="1">
      <c r="A145" s="55"/>
      <c r="I145" s="39"/>
      <c r="J145" s="39"/>
    </row>
    <row r="146" spans="1:10" s="42" customFormat="1">
      <c r="A146" s="55"/>
      <c r="I146" s="39"/>
      <c r="J146" s="39"/>
    </row>
    <row r="147" spans="1:10" s="42" customFormat="1">
      <c r="A147" s="55"/>
      <c r="I147" s="39"/>
      <c r="J147" s="39"/>
    </row>
    <row r="148" spans="1:10" s="42" customFormat="1">
      <c r="A148" s="55"/>
      <c r="I148" s="39"/>
      <c r="J148" s="39"/>
    </row>
    <row r="149" spans="1:10" s="42" customFormat="1">
      <c r="A149" s="55"/>
      <c r="I149" s="39"/>
      <c r="J149" s="39"/>
    </row>
    <row r="150" spans="1:10" s="42" customFormat="1">
      <c r="A150" s="55"/>
      <c r="I150" s="39"/>
      <c r="J150" s="39"/>
    </row>
    <row r="151" spans="1:10" s="42" customFormat="1">
      <c r="A151" s="55"/>
      <c r="I151" s="39"/>
      <c r="J151" s="39"/>
    </row>
    <row r="152" spans="1:10" s="42" customFormat="1">
      <c r="A152" s="55"/>
      <c r="I152" s="39"/>
      <c r="J152" s="39"/>
    </row>
    <row r="153" spans="1:10" s="42" customFormat="1">
      <c r="A153" s="55"/>
      <c r="I153" s="39"/>
      <c r="J153" s="39"/>
    </row>
    <row r="154" spans="1:10" s="42" customFormat="1">
      <c r="A154" s="55"/>
      <c r="I154" s="39"/>
      <c r="J154" s="39"/>
    </row>
    <row r="155" spans="1:10" s="42" customFormat="1">
      <c r="A155" s="55"/>
      <c r="I155" s="39"/>
      <c r="J155" s="39"/>
    </row>
    <row r="156" spans="1:10" s="42" customFormat="1">
      <c r="A156" s="55"/>
      <c r="I156" s="39"/>
      <c r="J156" s="39"/>
    </row>
    <row r="157" spans="1:10" s="42" customFormat="1">
      <c r="A157" s="55"/>
      <c r="I157" s="39"/>
      <c r="J157" s="39"/>
    </row>
    <row r="158" spans="1:10" s="42" customFormat="1">
      <c r="A158" s="55"/>
      <c r="I158" s="39"/>
      <c r="J158" s="39"/>
    </row>
    <row r="159" spans="1:10" s="42" customFormat="1">
      <c r="A159" s="55"/>
      <c r="I159" s="39"/>
      <c r="J159" s="39"/>
    </row>
    <row r="160" spans="1:10" s="42" customFormat="1">
      <c r="A160" s="55"/>
      <c r="I160" s="39"/>
      <c r="J160" s="39"/>
    </row>
    <row r="161" spans="1:10" s="42" customFormat="1">
      <c r="A161" s="55"/>
      <c r="I161" s="39"/>
      <c r="J161" s="39"/>
    </row>
    <row r="162" spans="1:10" s="42" customFormat="1">
      <c r="A162" s="55"/>
      <c r="I162" s="39"/>
      <c r="J162" s="39"/>
    </row>
    <row r="163" spans="1:10" s="42" customFormat="1">
      <c r="A163" s="55"/>
      <c r="I163" s="39"/>
      <c r="J163" s="39"/>
    </row>
    <row r="164" spans="1:10" s="42" customFormat="1">
      <c r="A164" s="55"/>
      <c r="I164" s="39"/>
      <c r="J164" s="39"/>
    </row>
    <row r="165" spans="1:10" s="42" customFormat="1">
      <c r="A165" s="55"/>
      <c r="I165" s="39"/>
      <c r="J165" s="39"/>
    </row>
    <row r="166" spans="1:10" s="42" customFormat="1">
      <c r="A166" s="55"/>
      <c r="I166" s="39"/>
      <c r="J166" s="39"/>
    </row>
    <row r="167" spans="1:10" s="42" customFormat="1">
      <c r="A167" s="55"/>
      <c r="I167" s="39"/>
      <c r="J167" s="39"/>
    </row>
    <row r="168" spans="1:10" s="42" customFormat="1">
      <c r="A168" s="55"/>
      <c r="I168" s="39"/>
      <c r="J168" s="39"/>
    </row>
    <row r="169" spans="1:10" s="42" customFormat="1">
      <c r="A169" s="55"/>
      <c r="I169" s="39"/>
      <c r="J169" s="39"/>
    </row>
    <row r="170" spans="1:10" s="42" customFormat="1">
      <c r="A170" s="55"/>
      <c r="I170" s="39"/>
      <c r="J170" s="39"/>
    </row>
    <row r="171" spans="1:10" s="42" customFormat="1">
      <c r="A171" s="55"/>
      <c r="I171" s="39"/>
      <c r="J171" s="39"/>
    </row>
    <row r="172" spans="1:10" s="42" customFormat="1">
      <c r="A172" s="55"/>
      <c r="I172" s="39"/>
      <c r="J172" s="39"/>
    </row>
    <row r="173" spans="1:10" s="42" customFormat="1">
      <c r="A173" s="55"/>
      <c r="I173" s="39"/>
      <c r="J173" s="39"/>
    </row>
    <row r="174" spans="1:10" s="42" customFormat="1">
      <c r="A174" s="55"/>
      <c r="I174" s="39"/>
      <c r="J174" s="39"/>
    </row>
    <row r="175" spans="1:10" s="42" customFormat="1">
      <c r="A175" s="55"/>
      <c r="I175" s="39"/>
      <c r="J175" s="39"/>
    </row>
    <row r="176" spans="1:10" s="42" customFormat="1">
      <c r="A176" s="55"/>
      <c r="I176" s="39"/>
      <c r="J176" s="39"/>
    </row>
    <row r="177" spans="1:10" s="42" customFormat="1">
      <c r="A177" s="55"/>
      <c r="I177" s="39"/>
      <c r="J177" s="39"/>
    </row>
    <row r="178" spans="1:10" s="42" customFormat="1">
      <c r="A178" s="55"/>
      <c r="I178" s="39"/>
      <c r="J178" s="39"/>
    </row>
    <row r="179" spans="1:10" s="42" customFormat="1">
      <c r="A179" s="55"/>
      <c r="I179" s="39"/>
      <c r="J179" s="39"/>
    </row>
    <row r="180" spans="1:10" s="42" customFormat="1">
      <c r="A180" s="55"/>
      <c r="I180" s="39"/>
      <c r="J180" s="39"/>
    </row>
    <row r="181" spans="1:10" s="42" customFormat="1">
      <c r="A181" s="55"/>
      <c r="I181" s="39"/>
      <c r="J181" s="39"/>
    </row>
    <row r="182" spans="1:10" s="42" customFormat="1">
      <c r="A182" s="55"/>
      <c r="I182" s="39"/>
      <c r="J182" s="39"/>
    </row>
    <row r="183" spans="1:10" s="42" customFormat="1">
      <c r="A183" s="55"/>
      <c r="I183" s="39"/>
      <c r="J183" s="39"/>
    </row>
    <row r="184" spans="1:10" s="42" customFormat="1">
      <c r="A184" s="55"/>
      <c r="I184" s="39"/>
      <c r="J184" s="39"/>
    </row>
    <row r="185" spans="1:10" s="42" customFormat="1">
      <c r="A185" s="55"/>
      <c r="I185" s="39"/>
      <c r="J185" s="39"/>
    </row>
    <row r="186" spans="1:10" s="42" customFormat="1">
      <c r="A186" s="55"/>
      <c r="I186" s="39"/>
      <c r="J186" s="39"/>
    </row>
    <row r="187" spans="1:10" s="42" customFormat="1">
      <c r="A187" s="55"/>
      <c r="I187" s="39"/>
      <c r="J187" s="39"/>
    </row>
    <row r="188" spans="1:10" s="42" customFormat="1">
      <c r="A188" s="55"/>
      <c r="I188" s="39"/>
      <c r="J188" s="39"/>
    </row>
    <row r="189" spans="1:10" s="42" customFormat="1">
      <c r="A189" s="55"/>
      <c r="I189" s="39"/>
      <c r="J189" s="39"/>
    </row>
    <row r="190" spans="1:10" s="42" customFormat="1">
      <c r="A190" s="55"/>
      <c r="I190" s="39"/>
      <c r="J190" s="39"/>
    </row>
    <row r="191" spans="1:10" s="42" customFormat="1">
      <c r="A191" s="55"/>
      <c r="I191" s="39"/>
      <c r="J191" s="39"/>
    </row>
    <row r="192" spans="1:10" s="42" customFormat="1">
      <c r="A192" s="55"/>
      <c r="I192" s="39"/>
      <c r="J192" s="39"/>
    </row>
    <row r="193" spans="1:10" s="42" customFormat="1">
      <c r="A193" s="55"/>
      <c r="I193" s="39"/>
      <c r="J193" s="39"/>
    </row>
    <row r="194" spans="1:10" s="42" customFormat="1">
      <c r="A194" s="55"/>
      <c r="I194" s="39"/>
      <c r="J194" s="39"/>
    </row>
    <row r="195" spans="1:10" s="42" customFormat="1">
      <c r="A195" s="55"/>
      <c r="I195" s="39"/>
      <c r="J195" s="39"/>
    </row>
    <row r="196" spans="1:10" s="42" customFormat="1">
      <c r="A196" s="55"/>
      <c r="I196" s="39"/>
      <c r="J196" s="39"/>
    </row>
    <row r="197" spans="1:10" s="42" customFormat="1">
      <c r="A197" s="55"/>
      <c r="I197" s="39"/>
      <c r="J197" s="39"/>
    </row>
    <row r="198" spans="1:10" s="42" customFormat="1">
      <c r="A198" s="55"/>
      <c r="I198" s="39"/>
      <c r="J198" s="39"/>
    </row>
    <row r="199" spans="1:10" s="42" customFormat="1">
      <c r="A199" s="55"/>
      <c r="I199" s="39"/>
      <c r="J199" s="39"/>
    </row>
    <row r="200" spans="1:10" s="42" customFormat="1">
      <c r="A200" s="55"/>
      <c r="I200" s="39"/>
      <c r="J200" s="39"/>
    </row>
    <row r="201" spans="1:10" s="42" customFormat="1">
      <c r="A201" s="55"/>
      <c r="I201" s="39"/>
      <c r="J201" s="39"/>
    </row>
    <row r="202" spans="1:10" s="42" customFormat="1">
      <c r="A202" s="55"/>
      <c r="I202" s="39"/>
      <c r="J202" s="39"/>
    </row>
  </sheetData>
  <mergeCells count="17">
    <mergeCell ref="A7:H7"/>
    <mergeCell ref="A23:H23"/>
    <mergeCell ref="C51:F51"/>
    <mergeCell ref="G51:H51"/>
    <mergeCell ref="C52:F52"/>
    <mergeCell ref="F1:H1"/>
    <mergeCell ref="A2:H2"/>
    <mergeCell ref="A3:H3"/>
    <mergeCell ref="A4:A5"/>
    <mergeCell ref="B4:B5"/>
    <mergeCell ref="C4:D4"/>
    <mergeCell ref="E4:H4"/>
    <mergeCell ref="G52:H52"/>
    <mergeCell ref="C55:F55"/>
    <mergeCell ref="G55:H55"/>
    <mergeCell ref="C56:F56"/>
    <mergeCell ref="G56:H56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60" fitToHeight="2" orientation="landscape" verticalDpi="300" r:id="rId1"/>
  <headerFooter alignWithMargins="0">
    <oddHeader xml:space="preserve">&amp;C
</oddHeader>
  </headerFooter>
  <ignoredErrors>
    <ignoredError sqref="G29 G12 H12 G27 H24:H26 H29 H9 G14:G19 H22 G21 H33:H35 H38:H39 H42 H47" evalError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90"/>
  <sheetViews>
    <sheetView zoomScaleNormal="100" zoomScaleSheetLayoutView="75" workbookViewId="0">
      <pane xSplit="1" ySplit="5" topLeftCell="B69" activePane="bottomRight" state="frozen"/>
      <selection activeCell="A67" sqref="A67"/>
      <selection pane="topRight" activeCell="A67" sqref="A67"/>
      <selection pane="bottomLeft" activeCell="A67" sqref="A67"/>
      <selection pane="bottomRight" activeCell="C86" sqref="C86:F86"/>
    </sheetView>
  </sheetViews>
  <sheetFormatPr defaultRowHeight="18.75"/>
  <cols>
    <col min="1" max="1" width="88" style="196" customWidth="1"/>
    <col min="2" max="2" width="15" style="196" customWidth="1"/>
    <col min="3" max="7" width="20.42578125" style="196" customWidth="1"/>
    <col min="8" max="8" width="18.42578125" style="196" customWidth="1"/>
    <col min="9" max="16384" width="9.140625" style="196"/>
  </cols>
  <sheetData>
    <row r="1" spans="1:8">
      <c r="G1" s="426"/>
      <c r="H1" s="426"/>
    </row>
    <row r="2" spans="1:8">
      <c r="A2" s="369" t="s">
        <v>218</v>
      </c>
      <c r="B2" s="369"/>
      <c r="C2" s="369"/>
      <c r="D2" s="369"/>
      <c r="E2" s="369"/>
      <c r="F2" s="369"/>
      <c r="G2" s="369"/>
      <c r="H2" s="369"/>
    </row>
    <row r="3" spans="1:8">
      <c r="A3" s="21"/>
      <c r="B3" s="21"/>
      <c r="C3" s="21"/>
      <c r="D3" s="21"/>
      <c r="E3" s="21"/>
      <c r="F3" s="21"/>
      <c r="G3" s="21"/>
      <c r="H3" s="21"/>
    </row>
    <row r="4" spans="1:8" ht="48" customHeight="1">
      <c r="A4" s="372" t="s">
        <v>153</v>
      </c>
      <c r="B4" s="439" t="s">
        <v>0</v>
      </c>
      <c r="C4" s="372" t="s">
        <v>264</v>
      </c>
      <c r="D4" s="372"/>
      <c r="E4" s="371" t="s">
        <v>291</v>
      </c>
      <c r="F4" s="371"/>
      <c r="G4" s="371"/>
      <c r="H4" s="371"/>
    </row>
    <row r="5" spans="1:8" ht="38.25" customHeight="1">
      <c r="A5" s="372"/>
      <c r="B5" s="439"/>
      <c r="C5" s="342" t="s">
        <v>141</v>
      </c>
      <c r="D5" s="342" t="s">
        <v>142</v>
      </c>
      <c r="E5" s="342" t="s">
        <v>143</v>
      </c>
      <c r="F5" s="342" t="s">
        <v>137</v>
      </c>
      <c r="G5" s="62" t="s">
        <v>148</v>
      </c>
      <c r="H5" s="62" t="s">
        <v>149</v>
      </c>
    </row>
    <row r="6" spans="1:8">
      <c r="A6" s="62">
        <v>1</v>
      </c>
      <c r="B6" s="198">
        <v>2</v>
      </c>
      <c r="C6" s="62">
        <v>3</v>
      </c>
      <c r="D6" s="198">
        <v>4</v>
      </c>
      <c r="E6" s="62">
        <v>5</v>
      </c>
      <c r="F6" s="198">
        <v>6</v>
      </c>
      <c r="G6" s="62">
        <v>7</v>
      </c>
      <c r="H6" s="198">
        <v>8</v>
      </c>
    </row>
    <row r="7" spans="1:8">
      <c r="A7" s="127" t="s">
        <v>227</v>
      </c>
      <c r="B7" s="105"/>
      <c r="C7" s="105"/>
      <c r="D7" s="105"/>
      <c r="E7" s="105"/>
      <c r="F7" s="105"/>
      <c r="G7" s="105"/>
      <c r="H7" s="106"/>
    </row>
    <row r="8" spans="1:8" s="54" customFormat="1" ht="24.95" customHeight="1">
      <c r="A8" s="116" t="s">
        <v>204</v>
      </c>
      <c r="B8" s="104">
        <v>3000</v>
      </c>
      <c r="C8" s="320">
        <f>SUM(C9:C16,C20)</f>
        <v>34566</v>
      </c>
      <c r="D8" s="320">
        <f>SUM(D9:D16,D20)</f>
        <v>44893</v>
      </c>
      <c r="E8" s="320">
        <f>SUM(E9:E16,E20)</f>
        <v>47569</v>
      </c>
      <c r="F8" s="320">
        <f>SUM(F9:F16,F20)</f>
        <v>44893</v>
      </c>
      <c r="G8" s="321">
        <f>F8-E8</f>
        <v>-2676</v>
      </c>
      <c r="H8" s="121">
        <f>(F8/E8)*100</f>
        <v>94.374487586453355</v>
      </c>
    </row>
    <row r="9" spans="1:8" ht="20.100000000000001" customHeight="1">
      <c r="A9" s="197" t="s">
        <v>310</v>
      </c>
      <c r="B9" s="9">
        <v>3010</v>
      </c>
      <c r="C9" s="179">
        <v>33237</v>
      </c>
      <c r="D9" s="179">
        <v>37428</v>
      </c>
      <c r="E9" s="179">
        <v>42110</v>
      </c>
      <c r="F9" s="179">
        <v>37428</v>
      </c>
      <c r="G9" s="179">
        <f t="shared" ref="G9:G84" si="0">F9-E9</f>
        <v>-4682</v>
      </c>
      <c r="H9" s="119">
        <f t="shared" ref="H9:H84" si="1">(F9/E9)*100</f>
        <v>88.881500831156487</v>
      </c>
    </row>
    <row r="10" spans="1:8" ht="20.100000000000001" customHeight="1">
      <c r="A10" s="197" t="s">
        <v>219</v>
      </c>
      <c r="B10" s="9">
        <v>3020</v>
      </c>
      <c r="C10" s="179" t="s">
        <v>346</v>
      </c>
      <c r="D10" s="179" t="s">
        <v>346</v>
      </c>
      <c r="E10" s="179" t="s">
        <v>346</v>
      </c>
      <c r="F10" s="179" t="s">
        <v>346</v>
      </c>
      <c r="G10" s="179" t="s">
        <v>346</v>
      </c>
      <c r="H10" s="119" t="s">
        <v>346</v>
      </c>
    </row>
    <row r="11" spans="1:8" ht="20.100000000000001" customHeight="1">
      <c r="A11" s="197" t="s">
        <v>220</v>
      </c>
      <c r="B11" s="9">
        <v>3030</v>
      </c>
      <c r="C11" s="179" t="s">
        <v>346</v>
      </c>
      <c r="D11" s="179" t="s">
        <v>346</v>
      </c>
      <c r="E11" s="179" t="s">
        <v>346</v>
      </c>
      <c r="F11" s="179" t="s">
        <v>346</v>
      </c>
      <c r="G11" s="179" t="s">
        <v>346</v>
      </c>
      <c r="H11" s="119" t="s">
        <v>346</v>
      </c>
    </row>
    <row r="12" spans="1:8" ht="42" customHeight="1">
      <c r="A12" s="302" t="s">
        <v>474</v>
      </c>
      <c r="B12" s="9">
        <v>3040</v>
      </c>
      <c r="C12" s="179">
        <v>71</v>
      </c>
      <c r="D12" s="179">
        <v>6497</v>
      </c>
      <c r="E12" s="179" t="s">
        <v>346</v>
      </c>
      <c r="F12" s="179">
        <v>6497</v>
      </c>
      <c r="G12" s="179" t="s">
        <v>346</v>
      </c>
      <c r="H12" s="119" t="s">
        <v>346</v>
      </c>
    </row>
    <row r="13" spans="1:8" s="272" customFormat="1" ht="20.100000000000001" customHeight="1">
      <c r="A13" s="273" t="s">
        <v>299</v>
      </c>
      <c r="B13" s="9">
        <v>3041</v>
      </c>
      <c r="C13" s="179" t="s">
        <v>346</v>
      </c>
      <c r="D13" s="179" t="s">
        <v>346</v>
      </c>
      <c r="E13" s="179" t="s">
        <v>346</v>
      </c>
      <c r="F13" s="179" t="s">
        <v>346</v>
      </c>
      <c r="G13" s="179" t="s">
        <v>346</v>
      </c>
      <c r="H13" s="119" t="s">
        <v>346</v>
      </c>
    </row>
    <row r="14" spans="1:8" s="272" customFormat="1" ht="20.100000000000001" customHeight="1">
      <c r="A14" s="273" t="s">
        <v>311</v>
      </c>
      <c r="B14" s="9">
        <v>3042</v>
      </c>
      <c r="C14" s="179" t="s">
        <v>346</v>
      </c>
      <c r="D14" s="179" t="s">
        <v>346</v>
      </c>
      <c r="E14" s="179" t="s">
        <v>346</v>
      </c>
      <c r="F14" s="179" t="s">
        <v>346</v>
      </c>
      <c r="G14" s="179" t="s">
        <v>346</v>
      </c>
      <c r="H14" s="119" t="s">
        <v>346</v>
      </c>
    </row>
    <row r="15" spans="1:8" ht="20.100000000000001" customHeight="1">
      <c r="A15" s="197" t="s">
        <v>205</v>
      </c>
      <c r="B15" s="9">
        <v>3050</v>
      </c>
      <c r="C15" s="179">
        <v>777</v>
      </c>
      <c r="D15" s="179">
        <v>968</v>
      </c>
      <c r="E15" s="179" t="s">
        <v>346</v>
      </c>
      <c r="F15" s="179">
        <v>968</v>
      </c>
      <c r="G15" s="179" t="s">
        <v>346</v>
      </c>
      <c r="H15" s="119" t="s">
        <v>346</v>
      </c>
    </row>
    <row r="16" spans="1:8" ht="20.100000000000001" customHeight="1">
      <c r="A16" s="197" t="s">
        <v>69</v>
      </c>
      <c r="B16" s="9">
        <v>3060</v>
      </c>
      <c r="C16" s="317">
        <f>SUM(C17:C19)</f>
        <v>0</v>
      </c>
      <c r="D16" s="317">
        <f>SUM(D17:D19)</f>
        <v>0</v>
      </c>
      <c r="E16" s="317">
        <f>SUM(E17:E19)</f>
        <v>0</v>
      </c>
      <c r="F16" s="317">
        <f>SUM(F17:F19)</f>
        <v>0</v>
      </c>
      <c r="G16" s="179">
        <f t="shared" si="0"/>
        <v>0</v>
      </c>
      <c r="H16" s="119" t="s">
        <v>346</v>
      </c>
    </row>
    <row r="17" spans="1:8" ht="20.100000000000001" customHeight="1">
      <c r="A17" s="197" t="s">
        <v>67</v>
      </c>
      <c r="B17" s="192">
        <v>3061</v>
      </c>
      <c r="C17" s="179" t="s">
        <v>346</v>
      </c>
      <c r="D17" s="179" t="s">
        <v>346</v>
      </c>
      <c r="E17" s="179" t="s">
        <v>346</v>
      </c>
      <c r="F17" s="179" t="s">
        <v>346</v>
      </c>
      <c r="G17" s="179" t="s">
        <v>346</v>
      </c>
      <c r="H17" s="119" t="s">
        <v>346</v>
      </c>
    </row>
    <row r="18" spans="1:8" ht="20.100000000000001" customHeight="1">
      <c r="A18" s="197" t="s">
        <v>70</v>
      </c>
      <c r="B18" s="192">
        <v>3062</v>
      </c>
      <c r="C18" s="179" t="s">
        <v>346</v>
      </c>
      <c r="D18" s="179" t="s">
        <v>346</v>
      </c>
      <c r="E18" s="179" t="s">
        <v>346</v>
      </c>
      <c r="F18" s="179" t="s">
        <v>346</v>
      </c>
      <c r="G18" s="179" t="s">
        <v>346</v>
      </c>
      <c r="H18" s="119" t="s">
        <v>346</v>
      </c>
    </row>
    <row r="19" spans="1:8" ht="20.100000000000001" customHeight="1">
      <c r="A19" s="197" t="s">
        <v>86</v>
      </c>
      <c r="B19" s="192">
        <v>3063</v>
      </c>
      <c r="C19" s="179" t="s">
        <v>346</v>
      </c>
      <c r="D19" s="179" t="s">
        <v>346</v>
      </c>
      <c r="E19" s="179" t="s">
        <v>346</v>
      </c>
      <c r="F19" s="179" t="s">
        <v>346</v>
      </c>
      <c r="G19" s="179" t="s">
        <v>346</v>
      </c>
      <c r="H19" s="119" t="s">
        <v>346</v>
      </c>
    </row>
    <row r="20" spans="1:8" ht="20.100000000000001" customHeight="1">
      <c r="A20" s="197" t="s">
        <v>311</v>
      </c>
      <c r="B20" s="9">
        <v>3070</v>
      </c>
      <c r="C20" s="179">
        <v>481</v>
      </c>
      <c r="D20" s="331" t="s">
        <v>346</v>
      </c>
      <c r="E20" s="179">
        <v>5459</v>
      </c>
      <c r="F20" s="179" t="s">
        <v>346</v>
      </c>
      <c r="G20" s="179" t="s">
        <v>346</v>
      </c>
      <c r="H20" s="119" t="s">
        <v>346</v>
      </c>
    </row>
    <row r="21" spans="1:8" ht="20.100000000000001" customHeight="1">
      <c r="A21" s="195" t="s">
        <v>357</v>
      </c>
      <c r="B21" s="11">
        <v>3100</v>
      </c>
      <c r="C21" s="320">
        <f>SUM(C22:C25,C29,C39,C40)</f>
        <v>-33957</v>
      </c>
      <c r="D21" s="320">
        <f>SUM(D22:D25,D29,D39,D40)</f>
        <v>-43264</v>
      </c>
      <c r="E21" s="320">
        <f>SUM(E22:E25,E29,E39,E40)</f>
        <v>-45505</v>
      </c>
      <c r="F21" s="320">
        <f>SUM(F22:F25,F29,F39,F40)</f>
        <v>-43264</v>
      </c>
      <c r="G21" s="321">
        <f t="shared" si="0"/>
        <v>2241</v>
      </c>
      <c r="H21" s="121">
        <f t="shared" si="1"/>
        <v>95.075266454235802</v>
      </c>
    </row>
    <row r="22" spans="1:8" ht="19.5" customHeight="1">
      <c r="A22" s="197" t="s">
        <v>207</v>
      </c>
      <c r="B22" s="9">
        <v>3110</v>
      </c>
      <c r="C22" s="179">
        <v>-21897</v>
      </c>
      <c r="D22" s="179">
        <v>-26970</v>
      </c>
      <c r="E22" s="179">
        <v>-27840</v>
      </c>
      <c r="F22" s="179">
        <v>-26970</v>
      </c>
      <c r="G22" s="179">
        <f t="shared" si="0"/>
        <v>870</v>
      </c>
      <c r="H22" s="119">
        <f t="shared" si="1"/>
        <v>96.875</v>
      </c>
    </row>
    <row r="23" spans="1:8" ht="19.5" customHeight="1">
      <c r="A23" s="197" t="s">
        <v>208</v>
      </c>
      <c r="B23" s="9">
        <v>3120</v>
      </c>
      <c r="C23" s="179">
        <v>-7494</v>
      </c>
      <c r="D23" s="179">
        <v>-9954</v>
      </c>
      <c r="E23" s="179">
        <v>-10261</v>
      </c>
      <c r="F23" s="179">
        <v>-9954</v>
      </c>
      <c r="G23" s="179">
        <f t="shared" si="0"/>
        <v>307</v>
      </c>
      <c r="H23" s="119">
        <f t="shared" si="1"/>
        <v>97.008088880226097</v>
      </c>
    </row>
    <row r="24" spans="1:8" ht="19.5" customHeight="1">
      <c r="A24" s="197" t="s">
        <v>6</v>
      </c>
      <c r="B24" s="9">
        <v>3130</v>
      </c>
      <c r="C24" s="179">
        <v>-1655</v>
      </c>
      <c r="D24" s="179">
        <v>-2167</v>
      </c>
      <c r="E24" s="179">
        <v>-2259</v>
      </c>
      <c r="F24" s="179">
        <v>-2167</v>
      </c>
      <c r="G24" s="179">
        <f t="shared" si="0"/>
        <v>92</v>
      </c>
      <c r="H24" s="119">
        <f t="shared" si="1"/>
        <v>95.927401505090742</v>
      </c>
    </row>
    <row r="25" spans="1:8" ht="19.5" customHeight="1">
      <c r="A25" s="197" t="s">
        <v>68</v>
      </c>
      <c r="B25" s="9">
        <v>3140</v>
      </c>
      <c r="C25" s="317">
        <f>SUM(C26:C28)</f>
        <v>0</v>
      </c>
      <c r="D25" s="317">
        <f>SUM(D26:D28)</f>
        <v>0</v>
      </c>
      <c r="E25" s="317">
        <f>SUM(E26:E28)</f>
        <v>0</v>
      </c>
      <c r="F25" s="317">
        <f>SUM(F26:F28)</f>
        <v>0</v>
      </c>
      <c r="G25" s="179">
        <f t="shared" si="0"/>
        <v>0</v>
      </c>
      <c r="H25" s="119" t="s">
        <v>346</v>
      </c>
    </row>
    <row r="26" spans="1:8" ht="19.5" customHeight="1">
      <c r="A26" s="197" t="s">
        <v>67</v>
      </c>
      <c r="B26" s="192">
        <v>3141</v>
      </c>
      <c r="C26" s="179" t="s">
        <v>175</v>
      </c>
      <c r="D26" s="179" t="s">
        <v>175</v>
      </c>
      <c r="E26" s="179" t="s">
        <v>175</v>
      </c>
      <c r="F26" s="179" t="s">
        <v>175</v>
      </c>
      <c r="G26" s="179" t="s">
        <v>346</v>
      </c>
      <c r="H26" s="119" t="s">
        <v>346</v>
      </c>
    </row>
    <row r="27" spans="1:8" ht="19.5" customHeight="1">
      <c r="A27" s="197" t="s">
        <v>70</v>
      </c>
      <c r="B27" s="192">
        <v>3142</v>
      </c>
      <c r="C27" s="179" t="s">
        <v>175</v>
      </c>
      <c r="D27" s="179" t="s">
        <v>175</v>
      </c>
      <c r="E27" s="179" t="s">
        <v>175</v>
      </c>
      <c r="F27" s="179" t="s">
        <v>175</v>
      </c>
      <c r="G27" s="179" t="s">
        <v>346</v>
      </c>
      <c r="H27" s="119" t="s">
        <v>346</v>
      </c>
    </row>
    <row r="28" spans="1:8" ht="19.5" customHeight="1">
      <c r="A28" s="197" t="s">
        <v>86</v>
      </c>
      <c r="B28" s="192">
        <v>3143</v>
      </c>
      <c r="C28" s="179" t="s">
        <v>175</v>
      </c>
      <c r="D28" s="179" t="s">
        <v>175</v>
      </c>
      <c r="E28" s="179" t="s">
        <v>175</v>
      </c>
      <c r="F28" s="179" t="s">
        <v>175</v>
      </c>
      <c r="G28" s="179" t="s">
        <v>346</v>
      </c>
      <c r="H28" s="119" t="s">
        <v>346</v>
      </c>
    </row>
    <row r="29" spans="1:8" ht="42.75" customHeight="1">
      <c r="A29" s="197" t="s">
        <v>221</v>
      </c>
      <c r="B29" s="9">
        <v>3150</v>
      </c>
      <c r="C29" s="317">
        <f>SUM(C30:C35,C38)</f>
        <v>-2911</v>
      </c>
      <c r="D29" s="317">
        <f>SUM(D30:D35,D38)</f>
        <v>-4173</v>
      </c>
      <c r="E29" s="317">
        <f>SUM(E30:E35,E38)</f>
        <v>-5145</v>
      </c>
      <c r="F29" s="317">
        <f>SUM(F30:F35,F38)</f>
        <v>-4173</v>
      </c>
      <c r="G29" s="179">
        <f t="shared" si="0"/>
        <v>972</v>
      </c>
      <c r="H29" s="119">
        <f t="shared" si="1"/>
        <v>81.10787172011662</v>
      </c>
    </row>
    <row r="30" spans="1:8" ht="19.5" customHeight="1">
      <c r="A30" s="197" t="s">
        <v>209</v>
      </c>
      <c r="B30" s="192">
        <v>3151</v>
      </c>
      <c r="C30" s="179">
        <v>-275</v>
      </c>
      <c r="D30" s="179" t="s">
        <v>346</v>
      </c>
      <c r="E30" s="179">
        <v>-96</v>
      </c>
      <c r="F30" s="179" t="s">
        <v>346</v>
      </c>
      <c r="G30" s="179" t="s">
        <v>346</v>
      </c>
      <c r="H30" s="119" t="s">
        <v>346</v>
      </c>
    </row>
    <row r="31" spans="1:8" ht="19.5" customHeight="1">
      <c r="A31" s="197" t="s">
        <v>210</v>
      </c>
      <c r="B31" s="192">
        <v>3152</v>
      </c>
      <c r="C31" s="179">
        <v>-957</v>
      </c>
      <c r="D31" s="179">
        <v>-1880</v>
      </c>
      <c r="E31" s="179">
        <v>-3014</v>
      </c>
      <c r="F31" s="179">
        <v>-1880</v>
      </c>
      <c r="G31" s="179">
        <f t="shared" si="0"/>
        <v>1134</v>
      </c>
      <c r="H31" s="119">
        <f t="shared" si="1"/>
        <v>62.375580623755809</v>
      </c>
    </row>
    <row r="32" spans="1:8" ht="19.5" customHeight="1">
      <c r="A32" s="197" t="s">
        <v>63</v>
      </c>
      <c r="B32" s="192">
        <v>3153</v>
      </c>
      <c r="C32" s="179" t="s">
        <v>175</v>
      </c>
      <c r="D32" s="179" t="s">
        <v>175</v>
      </c>
      <c r="E32" s="179" t="s">
        <v>175</v>
      </c>
      <c r="F32" s="179" t="s">
        <v>346</v>
      </c>
      <c r="G32" s="179" t="s">
        <v>346</v>
      </c>
      <c r="H32" s="119" t="s">
        <v>346</v>
      </c>
    </row>
    <row r="33" spans="1:8" ht="20.100000000000001" customHeight="1">
      <c r="A33" s="197" t="s">
        <v>211</v>
      </c>
      <c r="B33" s="192">
        <v>3154</v>
      </c>
      <c r="C33" s="179" t="s">
        <v>175</v>
      </c>
      <c r="D33" s="179" t="s">
        <v>175</v>
      </c>
      <c r="E33" s="179" t="s">
        <v>175</v>
      </c>
      <c r="F33" s="179" t="s">
        <v>346</v>
      </c>
      <c r="G33" s="179" t="s">
        <v>346</v>
      </c>
      <c r="H33" s="119" t="s">
        <v>346</v>
      </c>
    </row>
    <row r="34" spans="1:8" ht="20.100000000000001" customHeight="1">
      <c r="A34" s="197" t="s">
        <v>62</v>
      </c>
      <c r="B34" s="192">
        <v>3155</v>
      </c>
      <c r="C34" s="179">
        <v>-1468</v>
      </c>
      <c r="D34" s="179">
        <v>-1811</v>
      </c>
      <c r="E34" s="179">
        <v>-1847</v>
      </c>
      <c r="F34" s="179">
        <v>-1811</v>
      </c>
      <c r="G34" s="179">
        <f t="shared" si="0"/>
        <v>36</v>
      </c>
      <c r="H34" s="119">
        <f t="shared" si="1"/>
        <v>98.05089334055225</v>
      </c>
    </row>
    <row r="35" spans="1:8" ht="20.100000000000001" customHeight="1">
      <c r="A35" s="197" t="s">
        <v>358</v>
      </c>
      <c r="B35" s="192">
        <v>3156</v>
      </c>
      <c r="C35" s="317">
        <f>SUM(C36,C37)</f>
        <v>0</v>
      </c>
      <c r="D35" s="317">
        <f>SUM(D36,D37)</f>
        <v>-150</v>
      </c>
      <c r="E35" s="317">
        <f>SUM(E36,E37)</f>
        <v>-22</v>
      </c>
      <c r="F35" s="317">
        <f>SUM(F36,F37)</f>
        <v>-150</v>
      </c>
      <c r="G35" s="179">
        <f t="shared" si="0"/>
        <v>-128</v>
      </c>
      <c r="H35" s="119">
        <f t="shared" si="1"/>
        <v>681.81818181818187</v>
      </c>
    </row>
    <row r="36" spans="1:8" ht="37.5" customHeight="1">
      <c r="A36" s="197" t="s">
        <v>359</v>
      </c>
      <c r="B36" s="192" t="s">
        <v>360</v>
      </c>
      <c r="C36" s="179" t="s">
        <v>175</v>
      </c>
      <c r="D36" s="179">
        <v>-150</v>
      </c>
      <c r="E36" s="179">
        <v>-22</v>
      </c>
      <c r="F36" s="179">
        <v>-150</v>
      </c>
      <c r="G36" s="179">
        <f>F36-E36</f>
        <v>-128</v>
      </c>
      <c r="H36" s="119">
        <f t="shared" si="1"/>
        <v>681.81818181818187</v>
      </c>
    </row>
    <row r="37" spans="1:8" ht="56.25">
      <c r="A37" s="197" t="s">
        <v>361</v>
      </c>
      <c r="B37" s="192" t="s">
        <v>362</v>
      </c>
      <c r="C37" s="179" t="s">
        <v>175</v>
      </c>
      <c r="D37" s="179" t="s">
        <v>175</v>
      </c>
      <c r="E37" s="179" t="s">
        <v>175</v>
      </c>
      <c r="F37" s="179" t="s">
        <v>346</v>
      </c>
      <c r="G37" s="179" t="s">
        <v>346</v>
      </c>
      <c r="H37" s="119" t="s">
        <v>346</v>
      </c>
    </row>
    <row r="38" spans="1:8" ht="20.100000000000001" customHeight="1">
      <c r="A38" s="197" t="s">
        <v>66</v>
      </c>
      <c r="B38" s="192">
        <v>3157</v>
      </c>
      <c r="C38" s="179">
        <v>-211</v>
      </c>
      <c r="D38" s="179">
        <v>-332</v>
      </c>
      <c r="E38" s="179">
        <v>-166</v>
      </c>
      <c r="F38" s="179">
        <v>-332</v>
      </c>
      <c r="G38" s="179">
        <f t="shared" si="0"/>
        <v>-166</v>
      </c>
      <c r="H38" s="119">
        <f t="shared" si="1"/>
        <v>200</v>
      </c>
    </row>
    <row r="39" spans="1:8" ht="20.100000000000001" customHeight="1">
      <c r="A39" s="197" t="s">
        <v>212</v>
      </c>
      <c r="B39" s="9">
        <v>3160</v>
      </c>
      <c r="C39" s="179" t="s">
        <v>175</v>
      </c>
      <c r="D39" s="179" t="s">
        <v>175</v>
      </c>
      <c r="E39" s="179" t="s">
        <v>175</v>
      </c>
      <c r="F39" s="179" t="s">
        <v>346</v>
      </c>
      <c r="G39" s="179" t="s">
        <v>346</v>
      </c>
      <c r="H39" s="119" t="s">
        <v>346</v>
      </c>
    </row>
    <row r="40" spans="1:8" ht="20.100000000000001" customHeight="1">
      <c r="A40" s="273" t="s">
        <v>465</v>
      </c>
      <c r="B40" s="9">
        <v>3170</v>
      </c>
      <c r="C40" s="179" t="s">
        <v>346</v>
      </c>
      <c r="D40" s="179" t="s">
        <v>346</v>
      </c>
      <c r="E40" s="179" t="s">
        <v>175</v>
      </c>
      <c r="F40" s="179" t="s">
        <v>346</v>
      </c>
      <c r="G40" s="179" t="s">
        <v>346</v>
      </c>
      <c r="H40" s="119" t="s">
        <v>346</v>
      </c>
    </row>
    <row r="41" spans="1:8" ht="20.100000000000001" customHeight="1">
      <c r="A41" s="117" t="s">
        <v>224</v>
      </c>
      <c r="B41" s="107">
        <v>3195</v>
      </c>
      <c r="C41" s="320">
        <f>SUM(C8,C21)</f>
        <v>609</v>
      </c>
      <c r="D41" s="320">
        <f>SUM(D8,D21)</f>
        <v>1629</v>
      </c>
      <c r="E41" s="320">
        <f>SUM(E8,E21)</f>
        <v>2064</v>
      </c>
      <c r="F41" s="320">
        <f>SUM(F8,F21)</f>
        <v>1629</v>
      </c>
      <c r="G41" s="321">
        <f t="shared" si="0"/>
        <v>-435</v>
      </c>
      <c r="H41" s="121">
        <f t="shared" si="1"/>
        <v>78.924418604651152</v>
      </c>
    </row>
    <row r="42" spans="1:8" ht="20.100000000000001" customHeight="1">
      <c r="A42" s="127" t="s">
        <v>228</v>
      </c>
      <c r="B42" s="105"/>
      <c r="C42" s="336"/>
      <c r="D42" s="336"/>
      <c r="E42" s="336"/>
      <c r="F42" s="336"/>
      <c r="G42" s="179">
        <f t="shared" si="0"/>
        <v>0</v>
      </c>
      <c r="H42" s="119" t="s">
        <v>346</v>
      </c>
    </row>
    <row r="43" spans="1:8" ht="20.100000000000001" customHeight="1">
      <c r="A43" s="116" t="s">
        <v>466</v>
      </c>
      <c r="B43" s="104">
        <v>3200</v>
      </c>
      <c r="C43" s="320">
        <f>SUM(C45:C50)</f>
        <v>0</v>
      </c>
      <c r="D43" s="320">
        <f>SUM(D45:D50)</f>
        <v>8002</v>
      </c>
      <c r="E43" s="320">
        <f>SUM(E45:E50)</f>
        <v>0</v>
      </c>
      <c r="F43" s="320">
        <f>SUM(F45:F50)</f>
        <v>8002</v>
      </c>
      <c r="G43" s="321">
        <f t="shared" si="0"/>
        <v>8002</v>
      </c>
      <c r="H43" s="121" t="s">
        <v>346</v>
      </c>
    </row>
    <row r="44" spans="1:8" s="272" customFormat="1" ht="20.100000000000001" customHeight="1">
      <c r="A44" s="282" t="s">
        <v>363</v>
      </c>
      <c r="B44" s="104">
        <v>3210</v>
      </c>
      <c r="C44" s="320" t="s">
        <v>346</v>
      </c>
      <c r="D44" s="320" t="s">
        <v>346</v>
      </c>
      <c r="E44" s="320" t="s">
        <v>346</v>
      </c>
      <c r="F44" s="320" t="s">
        <v>346</v>
      </c>
      <c r="G44" s="321" t="s">
        <v>346</v>
      </c>
      <c r="H44" s="121" t="s">
        <v>346</v>
      </c>
    </row>
    <row r="45" spans="1:8" ht="20.100000000000001" customHeight="1">
      <c r="A45" s="197" t="s">
        <v>42</v>
      </c>
      <c r="B45" s="192">
        <v>3215</v>
      </c>
      <c r="C45" s="179" t="s">
        <v>346</v>
      </c>
      <c r="D45" s="179" t="s">
        <v>346</v>
      </c>
      <c r="E45" s="179" t="s">
        <v>346</v>
      </c>
      <c r="F45" s="179" t="s">
        <v>346</v>
      </c>
      <c r="G45" s="179" t="s">
        <v>346</v>
      </c>
      <c r="H45" s="119" t="s">
        <v>346</v>
      </c>
    </row>
    <row r="46" spans="1:8" ht="20.100000000000001" customHeight="1">
      <c r="A46" s="197" t="s">
        <v>364</v>
      </c>
      <c r="B46" s="9">
        <v>3220</v>
      </c>
      <c r="C46" s="179" t="s">
        <v>346</v>
      </c>
      <c r="D46" s="179">
        <v>183</v>
      </c>
      <c r="E46" s="179" t="s">
        <v>346</v>
      </c>
      <c r="F46" s="179">
        <v>183</v>
      </c>
      <c r="G46" s="179" t="s">
        <v>346</v>
      </c>
      <c r="H46" s="119" t="s">
        <v>346</v>
      </c>
    </row>
    <row r="47" spans="1:8" ht="20.100000000000001" customHeight="1">
      <c r="A47" s="197" t="s">
        <v>365</v>
      </c>
      <c r="B47" s="9">
        <v>3225</v>
      </c>
      <c r="C47" s="179" t="s">
        <v>346</v>
      </c>
      <c r="D47" s="179" t="s">
        <v>346</v>
      </c>
      <c r="E47" s="179" t="s">
        <v>346</v>
      </c>
      <c r="F47" s="179" t="s">
        <v>346</v>
      </c>
      <c r="G47" s="179" t="s">
        <v>346</v>
      </c>
      <c r="H47" s="119" t="s">
        <v>346</v>
      </c>
    </row>
    <row r="48" spans="1:8" ht="20.100000000000001" customHeight="1">
      <c r="A48" s="197" t="s">
        <v>366</v>
      </c>
      <c r="B48" s="9">
        <v>3230</v>
      </c>
      <c r="C48" s="179" t="s">
        <v>346</v>
      </c>
      <c r="D48" s="179" t="s">
        <v>346</v>
      </c>
      <c r="E48" s="179" t="s">
        <v>346</v>
      </c>
      <c r="F48" s="179" t="s">
        <v>346</v>
      </c>
      <c r="G48" s="179" t="s">
        <v>346</v>
      </c>
      <c r="H48" s="119" t="s">
        <v>346</v>
      </c>
    </row>
    <row r="49" spans="1:8" ht="20.100000000000001" customHeight="1">
      <c r="A49" s="197" t="s">
        <v>367</v>
      </c>
      <c r="B49" s="9">
        <v>3235</v>
      </c>
      <c r="C49" s="179" t="s">
        <v>346</v>
      </c>
      <c r="D49" s="179" t="s">
        <v>346</v>
      </c>
      <c r="E49" s="179" t="s">
        <v>346</v>
      </c>
      <c r="F49" s="179" t="s">
        <v>346</v>
      </c>
      <c r="G49" s="179" t="s">
        <v>346</v>
      </c>
      <c r="H49" s="119" t="s">
        <v>346</v>
      </c>
    </row>
    <row r="50" spans="1:8" ht="20.100000000000001" customHeight="1">
      <c r="A50" s="197" t="s">
        <v>312</v>
      </c>
      <c r="B50" s="9">
        <v>3240</v>
      </c>
      <c r="C50" s="179" t="s">
        <v>346</v>
      </c>
      <c r="D50" s="179">
        <v>7819</v>
      </c>
      <c r="E50" s="179" t="s">
        <v>346</v>
      </c>
      <c r="F50" s="179">
        <v>7819</v>
      </c>
      <c r="G50" s="179" t="s">
        <v>346</v>
      </c>
      <c r="H50" s="119" t="s">
        <v>346</v>
      </c>
    </row>
    <row r="51" spans="1:8" ht="20.100000000000001" customHeight="1">
      <c r="A51" s="195" t="s">
        <v>368</v>
      </c>
      <c r="B51" s="11">
        <v>3255</v>
      </c>
      <c r="C51" s="320">
        <f>SUM(C52:C60)</f>
        <v>0</v>
      </c>
      <c r="D51" s="320">
        <f>SUM(D52:D60)</f>
        <v>-17426</v>
      </c>
      <c r="E51" s="320">
        <f>SUM(E52:E60)</f>
        <v>0</v>
      </c>
      <c r="F51" s="320">
        <f>SUM(F52:F60)</f>
        <v>-17426</v>
      </c>
      <c r="G51" s="321">
        <f t="shared" si="0"/>
        <v>-17426</v>
      </c>
      <c r="H51" s="121" t="s">
        <v>346</v>
      </c>
    </row>
    <row r="52" spans="1:8" ht="20.100000000000001" customHeight="1">
      <c r="A52" s="197" t="s">
        <v>369</v>
      </c>
      <c r="B52" s="9">
        <v>3260</v>
      </c>
      <c r="C52" s="179" t="s">
        <v>175</v>
      </c>
      <c r="D52" s="179" t="s">
        <v>175</v>
      </c>
      <c r="E52" s="179" t="s">
        <v>175</v>
      </c>
      <c r="F52" s="179" t="s">
        <v>175</v>
      </c>
      <c r="G52" s="179" t="s">
        <v>346</v>
      </c>
      <c r="H52" s="119" t="s">
        <v>346</v>
      </c>
    </row>
    <row r="53" spans="1:8" ht="20.100000000000001" customHeight="1">
      <c r="A53" s="197" t="s">
        <v>370</v>
      </c>
      <c r="B53" s="9">
        <v>3265</v>
      </c>
      <c r="C53" s="179" t="s">
        <v>346</v>
      </c>
      <c r="D53" s="179" t="s">
        <v>346</v>
      </c>
      <c r="E53" s="179" t="s">
        <v>346</v>
      </c>
      <c r="F53" s="179" t="s">
        <v>346</v>
      </c>
      <c r="G53" s="179" t="s">
        <v>346</v>
      </c>
      <c r="H53" s="119" t="s">
        <v>346</v>
      </c>
    </row>
    <row r="54" spans="1:8" ht="20.100000000000001" customHeight="1">
      <c r="A54" s="197" t="s">
        <v>371</v>
      </c>
      <c r="B54" s="9">
        <v>3270</v>
      </c>
      <c r="C54" s="179" t="s">
        <v>346</v>
      </c>
      <c r="D54" s="179" t="s">
        <v>346</v>
      </c>
      <c r="E54" s="179" t="s">
        <v>346</v>
      </c>
      <c r="F54" s="179" t="s">
        <v>346</v>
      </c>
      <c r="G54" s="179" t="s">
        <v>346</v>
      </c>
      <c r="H54" s="119" t="s">
        <v>346</v>
      </c>
    </row>
    <row r="55" spans="1:8" ht="20.100000000000001" customHeight="1">
      <c r="A55" s="197" t="s">
        <v>372</v>
      </c>
      <c r="B55" s="192">
        <v>3271</v>
      </c>
      <c r="C55" s="179" t="s">
        <v>346</v>
      </c>
      <c r="D55" s="179">
        <v>-17426</v>
      </c>
      <c r="E55" s="179" t="s">
        <v>346</v>
      </c>
      <c r="F55" s="179">
        <v>-17426</v>
      </c>
      <c r="G55" s="179" t="s">
        <v>346</v>
      </c>
      <c r="H55" s="119" t="s">
        <v>346</v>
      </c>
    </row>
    <row r="56" spans="1:8" ht="20.100000000000001" customHeight="1">
      <c r="A56" s="197" t="s">
        <v>313</v>
      </c>
      <c r="B56" s="192">
        <v>3272</v>
      </c>
      <c r="C56" s="179" t="s">
        <v>175</v>
      </c>
      <c r="D56" s="179" t="s">
        <v>175</v>
      </c>
      <c r="E56" s="179" t="s">
        <v>175</v>
      </c>
      <c r="F56" s="179" t="s">
        <v>175</v>
      </c>
      <c r="G56" s="179" t="s">
        <v>346</v>
      </c>
      <c r="H56" s="119" t="s">
        <v>346</v>
      </c>
    </row>
    <row r="57" spans="1:8" ht="20.100000000000001" customHeight="1">
      <c r="A57" s="197" t="s">
        <v>314</v>
      </c>
      <c r="B57" s="192">
        <v>3273</v>
      </c>
      <c r="C57" s="179" t="s">
        <v>175</v>
      </c>
      <c r="D57" s="179" t="s">
        <v>175</v>
      </c>
      <c r="E57" s="179" t="s">
        <v>175</v>
      </c>
      <c r="F57" s="179" t="s">
        <v>175</v>
      </c>
      <c r="G57" s="179" t="s">
        <v>346</v>
      </c>
      <c r="H57" s="119" t="s">
        <v>346</v>
      </c>
    </row>
    <row r="58" spans="1:8" s="272" customFormat="1" ht="20.100000000000001" customHeight="1">
      <c r="A58" s="273" t="s">
        <v>467</v>
      </c>
      <c r="B58" s="271">
        <v>3274</v>
      </c>
      <c r="C58" s="179" t="s">
        <v>346</v>
      </c>
      <c r="D58" s="179" t="s">
        <v>346</v>
      </c>
      <c r="E58" s="179" t="s">
        <v>346</v>
      </c>
      <c r="F58" s="179" t="s">
        <v>346</v>
      </c>
      <c r="G58" s="179" t="s">
        <v>346</v>
      </c>
      <c r="H58" s="119" t="s">
        <v>346</v>
      </c>
    </row>
    <row r="59" spans="1:8" ht="20.100000000000001" customHeight="1">
      <c r="A59" s="197" t="s">
        <v>373</v>
      </c>
      <c r="B59" s="9">
        <v>3280</v>
      </c>
      <c r="C59" s="179" t="s">
        <v>175</v>
      </c>
      <c r="D59" s="179" t="s">
        <v>175</v>
      </c>
      <c r="E59" s="179" t="s">
        <v>175</v>
      </c>
      <c r="F59" s="179" t="s">
        <v>175</v>
      </c>
      <c r="G59" s="179" t="s">
        <v>346</v>
      </c>
      <c r="H59" s="119" t="s">
        <v>346</v>
      </c>
    </row>
    <row r="60" spans="1:8" ht="20.100000000000001" customHeight="1">
      <c r="A60" s="197" t="s">
        <v>374</v>
      </c>
      <c r="B60" s="9">
        <v>3290</v>
      </c>
      <c r="C60" s="179" t="s">
        <v>175</v>
      </c>
      <c r="D60" s="179" t="s">
        <v>175</v>
      </c>
      <c r="E60" s="179" t="s">
        <v>175</v>
      </c>
      <c r="F60" s="179" t="s">
        <v>175</v>
      </c>
      <c r="G60" s="179" t="s">
        <v>346</v>
      </c>
      <c r="H60" s="119" t="s">
        <v>346</v>
      </c>
    </row>
    <row r="61" spans="1:8" ht="20.100000000000001" customHeight="1">
      <c r="A61" s="118" t="s">
        <v>99</v>
      </c>
      <c r="B61" s="107">
        <v>3295</v>
      </c>
      <c r="C61" s="320">
        <f>SUM(C43,C51)</f>
        <v>0</v>
      </c>
      <c r="D61" s="320">
        <f>SUM(D43,D51)</f>
        <v>-9424</v>
      </c>
      <c r="E61" s="320">
        <f>SUM(E43,E51)</f>
        <v>0</v>
      </c>
      <c r="F61" s="320">
        <f>SUM(F43,F51)</f>
        <v>-9424</v>
      </c>
      <c r="G61" s="321">
        <f t="shared" si="0"/>
        <v>-9424</v>
      </c>
      <c r="H61" s="121" t="s">
        <v>346</v>
      </c>
    </row>
    <row r="62" spans="1:8" ht="20.100000000000001" customHeight="1">
      <c r="A62" s="127" t="s">
        <v>229</v>
      </c>
      <c r="B62" s="105"/>
      <c r="C62" s="336"/>
      <c r="D62" s="336"/>
      <c r="E62" s="336"/>
      <c r="F62" s="336"/>
      <c r="G62" s="179">
        <f t="shared" si="0"/>
        <v>0</v>
      </c>
      <c r="H62" s="119" t="s">
        <v>346</v>
      </c>
    </row>
    <row r="63" spans="1:8" ht="20.100000000000001" customHeight="1">
      <c r="A63" s="195" t="s">
        <v>206</v>
      </c>
      <c r="B63" s="11">
        <v>3300</v>
      </c>
      <c r="C63" s="320">
        <f>SUM(C64,C65,C69)</f>
        <v>752</v>
      </c>
      <c r="D63" s="320">
        <f>SUM(D64,D65,D69)</f>
        <v>12986</v>
      </c>
      <c r="E63" s="320">
        <f>SUM(E64,E65,E69)</f>
        <v>0</v>
      </c>
      <c r="F63" s="320">
        <f>SUM(F64,F65,F69)</f>
        <v>12986</v>
      </c>
      <c r="G63" s="321">
        <f t="shared" si="0"/>
        <v>12986</v>
      </c>
      <c r="H63" s="121" t="s">
        <v>346</v>
      </c>
    </row>
    <row r="64" spans="1:8" ht="20.100000000000001" customHeight="1">
      <c r="A64" s="197" t="s">
        <v>222</v>
      </c>
      <c r="B64" s="9">
        <v>3305</v>
      </c>
      <c r="C64" s="179">
        <v>752</v>
      </c>
      <c r="D64" s="179">
        <v>12794</v>
      </c>
      <c r="E64" s="179" t="s">
        <v>346</v>
      </c>
      <c r="F64" s="179">
        <v>12794</v>
      </c>
      <c r="G64" s="179" t="s">
        <v>346</v>
      </c>
      <c r="H64" s="119" t="s">
        <v>346</v>
      </c>
    </row>
    <row r="65" spans="1:8" ht="20.100000000000001" customHeight="1">
      <c r="A65" s="197" t="s">
        <v>214</v>
      </c>
      <c r="B65" s="9">
        <v>3310</v>
      </c>
      <c r="C65" s="317">
        <f>SUM(C66:C68)</f>
        <v>0</v>
      </c>
      <c r="D65" s="317">
        <f>SUM(D66:D68)</f>
        <v>0</v>
      </c>
      <c r="E65" s="317">
        <f>SUM(E66:E68)</f>
        <v>0</v>
      </c>
      <c r="F65" s="317">
        <f>SUM(F66:F68)</f>
        <v>0</v>
      </c>
      <c r="G65" s="179">
        <f t="shared" si="0"/>
        <v>0</v>
      </c>
      <c r="H65" s="119" t="s">
        <v>346</v>
      </c>
    </row>
    <row r="66" spans="1:8" ht="20.100000000000001" customHeight="1">
      <c r="A66" s="197" t="s">
        <v>67</v>
      </c>
      <c r="B66" s="192">
        <v>3311</v>
      </c>
      <c r="C66" s="179" t="s">
        <v>346</v>
      </c>
      <c r="D66" s="179" t="s">
        <v>346</v>
      </c>
      <c r="E66" s="179" t="s">
        <v>346</v>
      </c>
      <c r="F66" s="179" t="s">
        <v>346</v>
      </c>
      <c r="G66" s="179" t="s">
        <v>346</v>
      </c>
      <c r="H66" s="119" t="s">
        <v>346</v>
      </c>
    </row>
    <row r="67" spans="1:8" ht="20.100000000000001" customHeight="1">
      <c r="A67" s="197" t="s">
        <v>70</v>
      </c>
      <c r="B67" s="192">
        <v>3312</v>
      </c>
      <c r="C67" s="179" t="s">
        <v>346</v>
      </c>
      <c r="D67" s="179" t="s">
        <v>346</v>
      </c>
      <c r="E67" s="179" t="s">
        <v>346</v>
      </c>
      <c r="F67" s="179" t="s">
        <v>346</v>
      </c>
      <c r="G67" s="179" t="s">
        <v>346</v>
      </c>
      <c r="H67" s="119" t="s">
        <v>346</v>
      </c>
    </row>
    <row r="68" spans="1:8" ht="20.100000000000001" customHeight="1">
      <c r="A68" s="197" t="s">
        <v>86</v>
      </c>
      <c r="B68" s="192">
        <v>3313</v>
      </c>
      <c r="C68" s="179" t="s">
        <v>346</v>
      </c>
      <c r="D68" s="179" t="s">
        <v>346</v>
      </c>
      <c r="E68" s="179" t="s">
        <v>346</v>
      </c>
      <c r="F68" s="179" t="s">
        <v>346</v>
      </c>
      <c r="G68" s="179" t="s">
        <v>346</v>
      </c>
      <c r="H68" s="119" t="s">
        <v>346</v>
      </c>
    </row>
    <row r="69" spans="1:8" ht="20.100000000000001" customHeight="1">
      <c r="A69" s="197" t="s">
        <v>312</v>
      </c>
      <c r="B69" s="9">
        <v>3320</v>
      </c>
      <c r="C69" s="179" t="s">
        <v>346</v>
      </c>
      <c r="D69" s="179">
        <v>192</v>
      </c>
      <c r="E69" s="179" t="s">
        <v>346</v>
      </c>
      <c r="F69" s="179">
        <v>192</v>
      </c>
      <c r="G69" s="179" t="s">
        <v>346</v>
      </c>
      <c r="H69" s="119" t="s">
        <v>346</v>
      </c>
    </row>
    <row r="70" spans="1:8" ht="20.100000000000001" customHeight="1">
      <c r="A70" s="195" t="s">
        <v>375</v>
      </c>
      <c r="B70" s="11">
        <v>3330</v>
      </c>
      <c r="C70" s="320">
        <f>SUM(C71,C72,C76,C79)</f>
        <v>0</v>
      </c>
      <c r="D70" s="320">
        <f>SUM(D71,D72,D76,D79)</f>
        <v>0</v>
      </c>
      <c r="E70" s="320">
        <f>SUM(E71,E72,E76,E79)</f>
        <v>0</v>
      </c>
      <c r="F70" s="320">
        <f>SUM(F71,F72,F76,F79)</f>
        <v>0</v>
      </c>
      <c r="G70" s="321">
        <f t="shared" si="0"/>
        <v>0</v>
      </c>
      <c r="H70" s="121" t="s">
        <v>346</v>
      </c>
    </row>
    <row r="71" spans="1:8" ht="20.100000000000001" customHeight="1">
      <c r="A71" s="197" t="s">
        <v>223</v>
      </c>
      <c r="B71" s="9">
        <v>3335</v>
      </c>
      <c r="C71" s="179" t="s">
        <v>175</v>
      </c>
      <c r="D71" s="179" t="s">
        <v>175</v>
      </c>
      <c r="E71" s="179" t="s">
        <v>175</v>
      </c>
      <c r="F71" s="179" t="s">
        <v>175</v>
      </c>
      <c r="G71" s="179" t="s">
        <v>346</v>
      </c>
      <c r="H71" s="119" t="s">
        <v>346</v>
      </c>
    </row>
    <row r="72" spans="1:8" ht="20.100000000000001" customHeight="1">
      <c r="A72" s="197" t="s">
        <v>215</v>
      </c>
      <c r="B72" s="192">
        <v>3340</v>
      </c>
      <c r="C72" s="317">
        <f>SUM(C73:C75)</f>
        <v>0</v>
      </c>
      <c r="D72" s="317">
        <f>SUM(D73:D75)</f>
        <v>0</v>
      </c>
      <c r="E72" s="317">
        <f>SUM(E73:E75)</f>
        <v>0</v>
      </c>
      <c r="F72" s="317">
        <f>SUM(F73:F75)</f>
        <v>0</v>
      </c>
      <c r="G72" s="179">
        <f t="shared" si="0"/>
        <v>0</v>
      </c>
      <c r="H72" s="119" t="s">
        <v>346</v>
      </c>
    </row>
    <row r="73" spans="1:8" ht="20.100000000000001" customHeight="1">
      <c r="A73" s="197" t="s">
        <v>67</v>
      </c>
      <c r="B73" s="192">
        <v>3341</v>
      </c>
      <c r="C73" s="179" t="s">
        <v>175</v>
      </c>
      <c r="D73" s="179" t="s">
        <v>175</v>
      </c>
      <c r="E73" s="179" t="s">
        <v>175</v>
      </c>
      <c r="F73" s="179" t="s">
        <v>175</v>
      </c>
      <c r="G73" s="179" t="s">
        <v>346</v>
      </c>
      <c r="H73" s="119" t="s">
        <v>346</v>
      </c>
    </row>
    <row r="74" spans="1:8" ht="20.100000000000001" customHeight="1">
      <c r="A74" s="197" t="s">
        <v>70</v>
      </c>
      <c r="B74" s="192">
        <v>3342</v>
      </c>
      <c r="C74" s="179" t="s">
        <v>175</v>
      </c>
      <c r="D74" s="179" t="s">
        <v>175</v>
      </c>
      <c r="E74" s="179" t="s">
        <v>175</v>
      </c>
      <c r="F74" s="179" t="s">
        <v>175</v>
      </c>
      <c r="G74" s="179" t="s">
        <v>346</v>
      </c>
      <c r="H74" s="119" t="s">
        <v>346</v>
      </c>
    </row>
    <row r="75" spans="1:8" ht="20.100000000000001" customHeight="1">
      <c r="A75" s="197" t="s">
        <v>86</v>
      </c>
      <c r="B75" s="192">
        <v>3343</v>
      </c>
      <c r="C75" s="179" t="s">
        <v>175</v>
      </c>
      <c r="D75" s="179" t="s">
        <v>175</v>
      </c>
      <c r="E75" s="179" t="s">
        <v>175</v>
      </c>
      <c r="F75" s="179" t="s">
        <v>175</v>
      </c>
      <c r="G75" s="179" t="s">
        <v>346</v>
      </c>
      <c r="H75" s="119" t="s">
        <v>346</v>
      </c>
    </row>
    <row r="76" spans="1:8" ht="20.100000000000001" customHeight="1">
      <c r="A76" s="197" t="s">
        <v>213</v>
      </c>
      <c r="B76" s="192">
        <v>3350</v>
      </c>
      <c r="C76" s="179" t="s">
        <v>175</v>
      </c>
      <c r="D76" s="179" t="s">
        <v>175</v>
      </c>
      <c r="E76" s="179" t="s">
        <v>175</v>
      </c>
      <c r="F76" s="179" t="s">
        <v>175</v>
      </c>
      <c r="G76" s="179" t="s">
        <v>346</v>
      </c>
      <c r="H76" s="119" t="s">
        <v>346</v>
      </c>
    </row>
    <row r="77" spans="1:8" ht="20.100000000000001" customHeight="1">
      <c r="A77" s="197" t="s">
        <v>376</v>
      </c>
      <c r="B77" s="192">
        <v>3360</v>
      </c>
      <c r="C77" s="179" t="s">
        <v>346</v>
      </c>
      <c r="D77" s="179" t="s">
        <v>346</v>
      </c>
      <c r="E77" s="179" t="s">
        <v>346</v>
      </c>
      <c r="F77" s="179" t="s">
        <v>346</v>
      </c>
      <c r="G77" s="179" t="s">
        <v>346</v>
      </c>
      <c r="H77" s="119" t="s">
        <v>346</v>
      </c>
    </row>
    <row r="78" spans="1:8" ht="20.100000000000001" customHeight="1">
      <c r="A78" s="197" t="s">
        <v>377</v>
      </c>
      <c r="B78" s="192">
        <v>3370</v>
      </c>
      <c r="C78" s="179" t="s">
        <v>346</v>
      </c>
      <c r="D78" s="179" t="s">
        <v>346</v>
      </c>
      <c r="E78" s="179" t="s">
        <v>346</v>
      </c>
      <c r="F78" s="179" t="s">
        <v>346</v>
      </c>
      <c r="G78" s="179" t="s">
        <v>346</v>
      </c>
      <c r="H78" s="119" t="s">
        <v>346</v>
      </c>
    </row>
    <row r="79" spans="1:8" ht="19.5" customHeight="1">
      <c r="A79" s="197" t="s">
        <v>374</v>
      </c>
      <c r="B79" s="9">
        <v>3380</v>
      </c>
      <c r="C79" s="179" t="s">
        <v>175</v>
      </c>
      <c r="D79" s="179" t="s">
        <v>175</v>
      </c>
      <c r="E79" s="179" t="s">
        <v>175</v>
      </c>
      <c r="F79" s="179" t="s">
        <v>175</v>
      </c>
      <c r="G79" s="179" t="s">
        <v>346</v>
      </c>
      <c r="H79" s="119" t="s">
        <v>346</v>
      </c>
    </row>
    <row r="80" spans="1:8" ht="20.100000000000001" customHeight="1">
      <c r="A80" s="195" t="s">
        <v>100</v>
      </c>
      <c r="B80" s="11">
        <v>3395</v>
      </c>
      <c r="C80" s="320">
        <f>SUM(C63,C70)</f>
        <v>752</v>
      </c>
      <c r="D80" s="320">
        <f>SUM(D63,D70)</f>
        <v>12986</v>
      </c>
      <c r="E80" s="320">
        <f>SUM(E63,E70)</f>
        <v>0</v>
      </c>
      <c r="F80" s="320">
        <f>SUM(F63,F70)</f>
        <v>12986</v>
      </c>
      <c r="G80" s="321">
        <f t="shared" si="0"/>
        <v>12986</v>
      </c>
      <c r="H80" s="121" t="s">
        <v>346</v>
      </c>
    </row>
    <row r="81" spans="1:8" ht="20.100000000000001" customHeight="1">
      <c r="A81" s="128" t="s">
        <v>378</v>
      </c>
      <c r="B81" s="11">
        <v>3400</v>
      </c>
      <c r="C81" s="320">
        <f>SUM(C41,C61,C80)</f>
        <v>1361</v>
      </c>
      <c r="D81" s="320">
        <f>SUM(D41,D61,D80)</f>
        <v>5191</v>
      </c>
      <c r="E81" s="320">
        <f>SUM(E41,E61,E80)</f>
        <v>2064</v>
      </c>
      <c r="F81" s="320">
        <f>SUM(F41,F61,F80)</f>
        <v>5191</v>
      </c>
      <c r="G81" s="321">
        <f t="shared" si="0"/>
        <v>3127</v>
      </c>
      <c r="H81" s="121">
        <f t="shared" si="1"/>
        <v>251.50193798449612</v>
      </c>
    </row>
    <row r="82" spans="1:8" ht="20.100000000000001" customHeight="1">
      <c r="A82" s="197" t="s">
        <v>230</v>
      </c>
      <c r="B82" s="9">
        <v>3405</v>
      </c>
      <c r="C82" s="179">
        <v>4464</v>
      </c>
      <c r="D82" s="179">
        <v>5825</v>
      </c>
      <c r="E82" s="179">
        <v>21</v>
      </c>
      <c r="F82" s="179">
        <v>5825</v>
      </c>
      <c r="G82" s="179">
        <f t="shared" si="0"/>
        <v>5804</v>
      </c>
      <c r="H82" s="119">
        <f t="shared" si="1"/>
        <v>27738.09523809524</v>
      </c>
    </row>
    <row r="83" spans="1:8" ht="20.100000000000001" customHeight="1">
      <c r="A83" s="73" t="s">
        <v>102</v>
      </c>
      <c r="B83" s="9">
        <v>3410</v>
      </c>
      <c r="C83" s="179" t="s">
        <v>346</v>
      </c>
      <c r="D83" s="179" t="s">
        <v>346</v>
      </c>
      <c r="E83" s="179" t="s">
        <v>346</v>
      </c>
      <c r="F83" s="179" t="s">
        <v>346</v>
      </c>
      <c r="G83" s="179" t="s">
        <v>346</v>
      </c>
      <c r="H83" s="119" t="s">
        <v>346</v>
      </c>
    </row>
    <row r="84" spans="1:8" ht="20.100000000000001" customHeight="1">
      <c r="A84" s="197" t="s">
        <v>231</v>
      </c>
      <c r="B84" s="9">
        <v>3415</v>
      </c>
      <c r="C84" s="332">
        <f>SUM(C82,C81,C83)</f>
        <v>5825</v>
      </c>
      <c r="D84" s="332">
        <f>SUM(D82,D81,D83)</f>
        <v>11016</v>
      </c>
      <c r="E84" s="332">
        <f>SUM(E82,E81,E83)</f>
        <v>2085</v>
      </c>
      <c r="F84" s="332">
        <f>SUM(F82,F81,F83)</f>
        <v>11016</v>
      </c>
      <c r="G84" s="179">
        <f t="shared" si="0"/>
        <v>8931</v>
      </c>
      <c r="H84" s="119">
        <f t="shared" si="1"/>
        <v>528.34532374100718</v>
      </c>
    </row>
    <row r="85" spans="1:8" s="15" customFormat="1">
      <c r="A85" s="196"/>
      <c r="B85" s="29"/>
      <c r="C85" s="29"/>
      <c r="D85" s="29"/>
      <c r="E85" s="29"/>
      <c r="F85" s="29"/>
      <c r="G85" s="29"/>
      <c r="H85" s="29"/>
    </row>
    <row r="86" spans="1:8" s="194" customFormat="1" ht="27.75" customHeight="1">
      <c r="A86" s="52" t="s">
        <v>344</v>
      </c>
      <c r="B86" s="1"/>
      <c r="C86" s="357" t="s">
        <v>490</v>
      </c>
      <c r="D86" s="358"/>
      <c r="E86" s="358"/>
      <c r="F86" s="358"/>
      <c r="G86" s="359" t="s">
        <v>379</v>
      </c>
      <c r="H86" s="359"/>
    </row>
    <row r="87" spans="1:8">
      <c r="A87" s="193" t="s">
        <v>262</v>
      </c>
      <c r="B87" s="194"/>
      <c r="C87" s="343" t="s">
        <v>490</v>
      </c>
      <c r="D87" s="343"/>
      <c r="E87" s="343"/>
      <c r="F87" s="343"/>
      <c r="G87" s="344" t="s">
        <v>72</v>
      </c>
      <c r="H87" s="344"/>
    </row>
    <row r="88" spans="1:8">
      <c r="A88" s="59"/>
      <c r="B88" s="190"/>
      <c r="C88" s="191"/>
      <c r="D88" s="191"/>
      <c r="E88" s="191"/>
      <c r="F88" s="191"/>
      <c r="G88" s="191"/>
      <c r="H88" s="190"/>
    </row>
    <row r="89" spans="1:8">
      <c r="A89" s="59"/>
      <c r="B89" s="190"/>
      <c r="C89" s="357"/>
      <c r="D89" s="358"/>
      <c r="E89" s="358"/>
      <c r="F89" s="358"/>
      <c r="G89" s="359"/>
      <c r="H89" s="359"/>
    </row>
    <row r="90" spans="1:8">
      <c r="A90" s="59"/>
      <c r="B90" s="190"/>
      <c r="C90" s="343"/>
      <c r="D90" s="343"/>
      <c r="E90" s="343"/>
      <c r="F90" s="343"/>
      <c r="G90" s="344"/>
      <c r="H90" s="344"/>
    </row>
  </sheetData>
  <mergeCells count="14">
    <mergeCell ref="G1:H1"/>
    <mergeCell ref="A2:H2"/>
    <mergeCell ref="A4:A5"/>
    <mergeCell ref="B4:B5"/>
    <mergeCell ref="C4:D4"/>
    <mergeCell ref="E4:H4"/>
    <mergeCell ref="C90:F90"/>
    <mergeCell ref="G90:H90"/>
    <mergeCell ref="C86:F86"/>
    <mergeCell ref="G86:H86"/>
    <mergeCell ref="C87:F87"/>
    <mergeCell ref="G87:H87"/>
    <mergeCell ref="C89:F89"/>
    <mergeCell ref="G89:H89"/>
  </mergeCells>
  <phoneticPr fontId="3" type="noConversion"/>
  <pageMargins left="1.1811023622047245" right="0.39370078740157483" top="0.53" bottom="0.28999999999999998" header="0.19685039370078741" footer="0.23622047244094491"/>
  <pageSetup paperSize="9" scale="57" orientation="landscape" r:id="rId1"/>
  <headerFooter alignWithMargins="0">
    <oddHeader xml:space="preserve">&amp;C
&amp;"Times New Roman,обычный"&amp;14 &amp;R&amp;"Times New Roman,обычный"&amp;14
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O184"/>
  <sheetViews>
    <sheetView zoomScaleNormal="100" zoomScaleSheetLayoutView="55" workbookViewId="0">
      <selection activeCell="C17" sqref="C17:F17"/>
    </sheetView>
  </sheetViews>
  <sheetFormatPr defaultRowHeight="18.75"/>
  <cols>
    <col min="1" max="1" width="82.28515625" style="3" customWidth="1"/>
    <col min="2" max="2" width="9.85546875" style="24" customWidth="1"/>
    <col min="3" max="7" width="25.7109375" style="24" customWidth="1"/>
    <col min="8" max="8" width="21.140625" style="24" customWidth="1"/>
    <col min="9" max="9" width="9.5703125" style="3" customWidth="1"/>
    <col min="10" max="10" width="9.85546875" style="3" customWidth="1"/>
    <col min="11" max="16384" width="9.140625" style="3"/>
  </cols>
  <sheetData>
    <row r="1" spans="1:15" s="182" customFormat="1">
      <c r="B1" s="181"/>
      <c r="C1" s="181"/>
      <c r="D1" s="181"/>
      <c r="E1" s="181"/>
      <c r="F1" s="181"/>
      <c r="G1" s="440"/>
      <c r="H1" s="440"/>
    </row>
    <row r="2" spans="1:15">
      <c r="A2" s="369" t="s">
        <v>120</v>
      </c>
      <c r="B2" s="369"/>
      <c r="C2" s="369"/>
      <c r="D2" s="369"/>
      <c r="E2" s="369"/>
      <c r="F2" s="369"/>
      <c r="G2" s="369"/>
      <c r="H2" s="369"/>
    </row>
    <row r="3" spans="1:15">
      <c r="A3" s="443"/>
      <c r="B3" s="443"/>
      <c r="C3" s="443"/>
      <c r="D3" s="443"/>
      <c r="E3" s="443"/>
      <c r="F3" s="443"/>
      <c r="G3" s="443"/>
      <c r="H3" s="443"/>
    </row>
    <row r="4" spans="1:15" ht="43.5" customHeight="1">
      <c r="A4" s="441" t="s">
        <v>153</v>
      </c>
      <c r="B4" s="372" t="s">
        <v>15</v>
      </c>
      <c r="C4" s="372" t="s">
        <v>128</v>
      </c>
      <c r="D4" s="372"/>
      <c r="E4" s="371" t="s">
        <v>291</v>
      </c>
      <c r="F4" s="371"/>
      <c r="G4" s="371"/>
      <c r="H4" s="371"/>
    </row>
    <row r="5" spans="1:15" ht="56.25" customHeight="1">
      <c r="A5" s="442"/>
      <c r="B5" s="372"/>
      <c r="C5" s="342" t="s">
        <v>458</v>
      </c>
      <c r="D5" s="342" t="s">
        <v>459</v>
      </c>
      <c r="E5" s="342" t="s">
        <v>460</v>
      </c>
      <c r="F5" s="342" t="s">
        <v>137</v>
      </c>
      <c r="G5" s="62" t="s">
        <v>148</v>
      </c>
      <c r="H5" s="62" t="s">
        <v>149</v>
      </c>
    </row>
    <row r="6" spans="1:15" ht="15.75" customHeight="1">
      <c r="A6" s="6">
        <v>1</v>
      </c>
      <c r="B6" s="7">
        <v>2</v>
      </c>
      <c r="C6" s="6">
        <v>3</v>
      </c>
      <c r="D6" s="7">
        <v>4</v>
      </c>
      <c r="E6" s="6">
        <v>5</v>
      </c>
      <c r="F6" s="7">
        <v>6</v>
      </c>
      <c r="G6" s="6">
        <v>7</v>
      </c>
      <c r="H6" s="7">
        <v>8</v>
      </c>
    </row>
    <row r="7" spans="1:15" s="5" customFormat="1" ht="37.5">
      <c r="A7" s="10" t="s">
        <v>61</v>
      </c>
      <c r="B7" s="265">
        <v>4000</v>
      </c>
      <c r="C7" s="122">
        <f>SUM(C8:C13)</f>
        <v>10487</v>
      </c>
      <c r="D7" s="122">
        <f>SUM(D8:D13)</f>
        <v>18795</v>
      </c>
      <c r="E7" s="122">
        <f>SUM(E8:E13)</f>
        <v>202</v>
      </c>
      <c r="F7" s="122">
        <f>SUM(F8:F13)</f>
        <v>18795</v>
      </c>
      <c r="G7" s="93">
        <f>F7-E7</f>
        <v>18593</v>
      </c>
      <c r="H7" s="121">
        <f>(F7/E7)*100</f>
        <v>9304.4554455445541</v>
      </c>
    </row>
    <row r="8" spans="1:15" ht="20.100000000000001" customHeight="1">
      <c r="A8" s="8" t="s">
        <v>1</v>
      </c>
      <c r="B8" s="58" t="s">
        <v>123</v>
      </c>
      <c r="C8" s="179" t="s">
        <v>346</v>
      </c>
      <c r="D8" s="179" t="s">
        <v>346</v>
      </c>
      <c r="E8" s="179" t="s">
        <v>346</v>
      </c>
      <c r="F8" s="179" t="s">
        <v>346</v>
      </c>
      <c r="G8" s="179" t="s">
        <v>346</v>
      </c>
      <c r="H8" s="119" t="s">
        <v>346</v>
      </c>
    </row>
    <row r="9" spans="1:15" ht="20.100000000000001" customHeight="1">
      <c r="A9" s="8" t="s">
        <v>2</v>
      </c>
      <c r="B9" s="57">
        <v>4020</v>
      </c>
      <c r="C9" s="179">
        <v>9970</v>
      </c>
      <c r="D9" s="179">
        <v>14752</v>
      </c>
      <c r="E9" s="179">
        <v>202</v>
      </c>
      <c r="F9" s="89">
        <v>14752</v>
      </c>
      <c r="G9" s="179">
        <f t="shared" ref="G9" si="0">F9-E9</f>
        <v>14550</v>
      </c>
      <c r="H9" s="119">
        <f t="shared" ref="H9" si="1">(F9/E9)*100</f>
        <v>7302.9702970297021</v>
      </c>
      <c r="O9" s="21"/>
    </row>
    <row r="10" spans="1:15" ht="19.5" customHeight="1">
      <c r="A10" s="8" t="s">
        <v>25</v>
      </c>
      <c r="B10" s="58">
        <v>4030</v>
      </c>
      <c r="C10" s="89">
        <v>43</v>
      </c>
      <c r="D10" s="89">
        <v>283</v>
      </c>
      <c r="E10" s="179" t="s">
        <v>346</v>
      </c>
      <c r="F10" s="89">
        <v>283</v>
      </c>
      <c r="G10" s="179" t="s">
        <v>346</v>
      </c>
      <c r="H10" s="119" t="s">
        <v>346</v>
      </c>
      <c r="N10" s="21"/>
    </row>
    <row r="11" spans="1:15" ht="20.100000000000001" customHeight="1">
      <c r="A11" s="8" t="s">
        <v>3</v>
      </c>
      <c r="B11" s="57">
        <v>4040</v>
      </c>
      <c r="C11" s="179">
        <v>15</v>
      </c>
      <c r="D11" s="179">
        <v>1368</v>
      </c>
      <c r="E11" s="179" t="s">
        <v>346</v>
      </c>
      <c r="F11" s="89">
        <v>1368</v>
      </c>
      <c r="G11" s="179" t="s">
        <v>346</v>
      </c>
      <c r="H11" s="119" t="s">
        <v>346</v>
      </c>
    </row>
    <row r="12" spans="1:15" ht="37.5">
      <c r="A12" s="8" t="s">
        <v>53</v>
      </c>
      <c r="B12" s="58">
        <v>4050</v>
      </c>
      <c r="C12" s="179">
        <v>459</v>
      </c>
      <c r="D12" s="179">
        <v>2392</v>
      </c>
      <c r="E12" s="179" t="s">
        <v>346</v>
      </c>
      <c r="F12" s="89">
        <v>2392</v>
      </c>
      <c r="G12" s="179" t="s">
        <v>346</v>
      </c>
      <c r="H12" s="119" t="s">
        <v>346</v>
      </c>
    </row>
    <row r="13" spans="1:15">
      <c r="A13" s="8" t="s">
        <v>197</v>
      </c>
      <c r="B13" s="58">
        <v>4060</v>
      </c>
      <c r="C13" s="179" t="s">
        <v>346</v>
      </c>
      <c r="D13" s="179" t="s">
        <v>346</v>
      </c>
      <c r="E13" s="179" t="s">
        <v>346</v>
      </c>
      <c r="F13" s="179" t="s">
        <v>346</v>
      </c>
      <c r="G13" s="179" t="s">
        <v>346</v>
      </c>
      <c r="H13" s="119" t="s">
        <v>346</v>
      </c>
    </row>
    <row r="14" spans="1:15">
      <c r="B14" s="3"/>
      <c r="C14" s="3"/>
      <c r="D14" s="3"/>
      <c r="E14" s="3"/>
      <c r="F14" s="3"/>
      <c r="G14" s="3"/>
      <c r="H14" s="3"/>
    </row>
    <row r="15" spans="1:15">
      <c r="B15" s="3"/>
      <c r="C15" s="3"/>
      <c r="D15" s="3"/>
      <c r="E15" s="3"/>
      <c r="F15" s="3"/>
      <c r="G15" s="3"/>
      <c r="H15" s="3"/>
    </row>
    <row r="16" spans="1:15" s="2" customFormat="1" ht="19.5" customHeight="1">
      <c r="A16" s="4"/>
      <c r="I16" s="3"/>
    </row>
    <row r="17" spans="1:8" ht="27.75" customHeight="1">
      <c r="A17" s="52" t="s">
        <v>344</v>
      </c>
      <c r="B17" s="1"/>
      <c r="C17" s="357" t="s">
        <v>491</v>
      </c>
      <c r="D17" s="358"/>
      <c r="E17" s="358"/>
      <c r="F17" s="358"/>
      <c r="G17" s="359" t="s">
        <v>379</v>
      </c>
      <c r="H17" s="359"/>
    </row>
    <row r="18" spans="1:8" s="2" customFormat="1">
      <c r="A18" s="204" t="s">
        <v>262</v>
      </c>
      <c r="B18" s="205"/>
      <c r="C18" s="343" t="s">
        <v>491</v>
      </c>
      <c r="D18" s="343"/>
      <c r="E18" s="343"/>
      <c r="F18" s="343"/>
      <c r="G18" s="344" t="s">
        <v>72</v>
      </c>
      <c r="H18" s="344"/>
    </row>
    <row r="19" spans="1:8">
      <c r="A19" s="59"/>
      <c r="B19" s="202"/>
      <c r="C19" s="203"/>
      <c r="D19" s="203"/>
      <c r="E19" s="203"/>
      <c r="F19" s="203"/>
      <c r="G19" s="203"/>
      <c r="H19" s="202"/>
    </row>
    <row r="20" spans="1:8">
      <c r="A20" s="52"/>
      <c r="B20" s="1"/>
      <c r="C20" s="357"/>
      <c r="D20" s="358"/>
      <c r="E20" s="358"/>
      <c r="F20" s="358"/>
      <c r="G20" s="359"/>
      <c r="H20" s="359"/>
    </row>
    <row r="21" spans="1:8">
      <c r="A21" s="59"/>
      <c r="B21" s="202"/>
      <c r="C21" s="357"/>
      <c r="D21" s="358"/>
      <c r="E21" s="358"/>
      <c r="F21" s="358"/>
      <c r="G21" s="359"/>
      <c r="H21" s="359"/>
    </row>
    <row r="22" spans="1:8">
      <c r="A22" s="59"/>
      <c r="B22" s="202"/>
      <c r="C22" s="343"/>
      <c r="D22" s="343"/>
      <c r="E22" s="343"/>
      <c r="F22" s="343"/>
      <c r="G22" s="344"/>
      <c r="H22" s="344"/>
    </row>
    <row r="23" spans="1:8">
      <c r="A23" s="59"/>
      <c r="B23" s="202"/>
      <c r="C23" s="357"/>
      <c r="D23" s="358"/>
      <c r="E23" s="358"/>
      <c r="F23" s="358"/>
      <c r="G23" s="359"/>
      <c r="H23" s="359"/>
    </row>
    <row r="24" spans="1:8">
      <c r="A24" s="59"/>
      <c r="B24" s="202"/>
      <c r="C24" s="343"/>
      <c r="D24" s="343"/>
      <c r="E24" s="343"/>
      <c r="F24" s="343"/>
      <c r="G24" s="344"/>
      <c r="H24" s="344"/>
    </row>
    <row r="25" spans="1:8">
      <c r="A25" s="45"/>
      <c r="B25" s="202"/>
      <c r="C25" s="202"/>
      <c r="D25" s="202"/>
      <c r="E25" s="202"/>
      <c r="F25" s="202"/>
      <c r="G25" s="202"/>
      <c r="H25" s="202"/>
    </row>
    <row r="26" spans="1:8">
      <c r="A26" s="45"/>
    </row>
    <row r="27" spans="1:8">
      <c r="A27" s="45"/>
    </row>
    <row r="28" spans="1:8">
      <c r="A28" s="45"/>
    </row>
    <row r="29" spans="1:8">
      <c r="A29" s="45"/>
    </row>
    <row r="30" spans="1:8">
      <c r="A30" s="45"/>
    </row>
    <row r="31" spans="1:8">
      <c r="A31" s="45"/>
    </row>
    <row r="32" spans="1:8">
      <c r="A32" s="45"/>
    </row>
    <row r="33" spans="1:1">
      <c r="A33" s="45"/>
    </row>
    <row r="34" spans="1:1">
      <c r="A34" s="45"/>
    </row>
    <row r="35" spans="1:1">
      <c r="A35" s="45"/>
    </row>
    <row r="36" spans="1:1">
      <c r="A36" s="45"/>
    </row>
    <row r="37" spans="1:1">
      <c r="A37" s="45"/>
    </row>
    <row r="38" spans="1:1">
      <c r="A38" s="45"/>
    </row>
    <row r="39" spans="1:1">
      <c r="A39" s="45"/>
    </row>
    <row r="40" spans="1:1">
      <c r="A40" s="45"/>
    </row>
    <row r="41" spans="1:1">
      <c r="A41" s="45"/>
    </row>
    <row r="42" spans="1:1">
      <c r="A42" s="45"/>
    </row>
    <row r="43" spans="1:1">
      <c r="A43" s="45"/>
    </row>
    <row r="44" spans="1:1">
      <c r="A44" s="45"/>
    </row>
    <row r="45" spans="1:1">
      <c r="A45" s="45"/>
    </row>
    <row r="46" spans="1:1">
      <c r="A46" s="45"/>
    </row>
    <row r="47" spans="1:1">
      <c r="A47" s="45"/>
    </row>
    <row r="48" spans="1:1">
      <c r="A48" s="45"/>
    </row>
    <row r="49" spans="1:1">
      <c r="A49" s="45"/>
    </row>
    <row r="50" spans="1:1">
      <c r="A50" s="45"/>
    </row>
    <row r="51" spans="1:1">
      <c r="A51" s="45"/>
    </row>
    <row r="52" spans="1:1">
      <c r="A52" s="45"/>
    </row>
    <row r="53" spans="1:1">
      <c r="A53" s="45"/>
    </row>
    <row r="54" spans="1:1">
      <c r="A54" s="45"/>
    </row>
    <row r="55" spans="1:1">
      <c r="A55" s="45"/>
    </row>
    <row r="56" spans="1:1">
      <c r="A56" s="45"/>
    </row>
    <row r="57" spans="1:1">
      <c r="A57" s="45"/>
    </row>
    <row r="58" spans="1:1">
      <c r="A58" s="45"/>
    </row>
    <row r="59" spans="1:1">
      <c r="A59" s="45"/>
    </row>
    <row r="60" spans="1:1">
      <c r="A60" s="45"/>
    </row>
    <row r="61" spans="1:1">
      <c r="A61" s="45"/>
    </row>
    <row r="62" spans="1:1">
      <c r="A62" s="45"/>
    </row>
    <row r="63" spans="1:1">
      <c r="A63" s="45"/>
    </row>
    <row r="64" spans="1:1">
      <c r="A64" s="45"/>
    </row>
    <row r="65" spans="1:1">
      <c r="A65" s="45"/>
    </row>
    <row r="66" spans="1:1">
      <c r="A66" s="45"/>
    </row>
    <row r="67" spans="1:1">
      <c r="A67" s="45"/>
    </row>
    <row r="68" spans="1:1">
      <c r="A68" s="45"/>
    </row>
    <row r="69" spans="1:1">
      <c r="A69" s="45"/>
    </row>
    <row r="70" spans="1:1">
      <c r="A70" s="45"/>
    </row>
    <row r="71" spans="1:1">
      <c r="A71" s="45"/>
    </row>
    <row r="72" spans="1:1">
      <c r="A72" s="45"/>
    </row>
    <row r="73" spans="1:1">
      <c r="A73" s="45"/>
    </row>
    <row r="74" spans="1:1">
      <c r="A74" s="45"/>
    </row>
    <row r="75" spans="1:1">
      <c r="A75" s="45"/>
    </row>
    <row r="76" spans="1:1">
      <c r="A76" s="45"/>
    </row>
    <row r="77" spans="1:1">
      <c r="A77" s="45"/>
    </row>
    <row r="78" spans="1:1">
      <c r="A78" s="45"/>
    </row>
    <row r="79" spans="1:1">
      <c r="A79" s="45"/>
    </row>
    <row r="80" spans="1:1">
      <c r="A80" s="45"/>
    </row>
    <row r="81" spans="1:1">
      <c r="A81" s="45"/>
    </row>
    <row r="82" spans="1:1">
      <c r="A82" s="45"/>
    </row>
    <row r="83" spans="1:1">
      <c r="A83" s="45"/>
    </row>
    <row r="84" spans="1:1">
      <c r="A84" s="45"/>
    </row>
    <row r="85" spans="1:1">
      <c r="A85" s="45"/>
    </row>
    <row r="86" spans="1:1">
      <c r="A86" s="45"/>
    </row>
    <row r="87" spans="1:1">
      <c r="A87" s="45"/>
    </row>
    <row r="88" spans="1:1">
      <c r="A88" s="45"/>
    </row>
    <row r="89" spans="1:1">
      <c r="A89" s="45"/>
    </row>
    <row r="90" spans="1:1">
      <c r="A90" s="45"/>
    </row>
    <row r="91" spans="1:1">
      <c r="A91" s="45"/>
    </row>
    <row r="92" spans="1:1">
      <c r="A92" s="45"/>
    </row>
    <row r="93" spans="1:1">
      <c r="A93" s="45"/>
    </row>
    <row r="94" spans="1:1">
      <c r="A94" s="45"/>
    </row>
    <row r="95" spans="1:1">
      <c r="A95" s="45"/>
    </row>
    <row r="96" spans="1:1">
      <c r="A96" s="45"/>
    </row>
    <row r="97" spans="1:1">
      <c r="A97" s="45"/>
    </row>
    <row r="98" spans="1:1">
      <c r="A98" s="45"/>
    </row>
    <row r="99" spans="1:1">
      <c r="A99" s="45"/>
    </row>
    <row r="100" spans="1:1">
      <c r="A100" s="45"/>
    </row>
    <row r="101" spans="1:1">
      <c r="A101" s="45"/>
    </row>
    <row r="102" spans="1:1">
      <c r="A102" s="45"/>
    </row>
    <row r="103" spans="1:1">
      <c r="A103" s="45"/>
    </row>
    <row r="104" spans="1:1">
      <c r="A104" s="45"/>
    </row>
    <row r="105" spans="1:1">
      <c r="A105" s="45"/>
    </row>
    <row r="106" spans="1:1">
      <c r="A106" s="45"/>
    </row>
    <row r="107" spans="1:1">
      <c r="A107" s="45"/>
    </row>
    <row r="108" spans="1:1">
      <c r="A108" s="45"/>
    </row>
    <row r="109" spans="1:1">
      <c r="A109" s="45"/>
    </row>
    <row r="110" spans="1:1">
      <c r="A110" s="45"/>
    </row>
    <row r="111" spans="1:1">
      <c r="A111" s="45"/>
    </row>
    <row r="112" spans="1:1">
      <c r="A112" s="45"/>
    </row>
    <row r="113" spans="1:1">
      <c r="A113" s="45"/>
    </row>
    <row r="114" spans="1:1">
      <c r="A114" s="45"/>
    </row>
    <row r="115" spans="1:1">
      <c r="A115" s="45"/>
    </row>
    <row r="116" spans="1:1">
      <c r="A116" s="45"/>
    </row>
    <row r="117" spans="1:1">
      <c r="A117" s="45"/>
    </row>
    <row r="118" spans="1:1">
      <c r="A118" s="45"/>
    </row>
    <row r="119" spans="1:1">
      <c r="A119" s="45"/>
    </row>
    <row r="120" spans="1:1">
      <c r="A120" s="45"/>
    </row>
    <row r="121" spans="1:1">
      <c r="A121" s="45"/>
    </row>
    <row r="122" spans="1:1">
      <c r="A122" s="45"/>
    </row>
    <row r="123" spans="1:1">
      <c r="A123" s="45"/>
    </row>
    <row r="124" spans="1:1">
      <c r="A124" s="45"/>
    </row>
    <row r="125" spans="1:1">
      <c r="A125" s="45"/>
    </row>
    <row r="126" spans="1:1">
      <c r="A126" s="45"/>
    </row>
    <row r="127" spans="1:1">
      <c r="A127" s="45"/>
    </row>
    <row r="128" spans="1:1">
      <c r="A128" s="45"/>
    </row>
    <row r="129" spans="1:1">
      <c r="A129" s="45"/>
    </row>
    <row r="130" spans="1:1">
      <c r="A130" s="45"/>
    </row>
    <row r="131" spans="1:1">
      <c r="A131" s="45"/>
    </row>
    <row r="132" spans="1:1">
      <c r="A132" s="45"/>
    </row>
    <row r="133" spans="1:1">
      <c r="A133" s="45"/>
    </row>
    <row r="134" spans="1:1">
      <c r="A134" s="45"/>
    </row>
    <row r="135" spans="1:1">
      <c r="A135" s="45"/>
    </row>
    <row r="136" spans="1:1">
      <c r="A136" s="45"/>
    </row>
    <row r="137" spans="1:1">
      <c r="A137" s="45"/>
    </row>
    <row r="138" spans="1:1">
      <c r="A138" s="45"/>
    </row>
    <row r="139" spans="1:1">
      <c r="A139" s="45"/>
    </row>
    <row r="140" spans="1:1">
      <c r="A140" s="45"/>
    </row>
    <row r="141" spans="1:1">
      <c r="A141" s="45"/>
    </row>
    <row r="142" spans="1:1">
      <c r="A142" s="45"/>
    </row>
    <row r="143" spans="1:1">
      <c r="A143" s="45"/>
    </row>
    <row r="144" spans="1:1">
      <c r="A144" s="45"/>
    </row>
    <row r="145" spans="1:1">
      <c r="A145" s="45"/>
    </row>
    <row r="146" spans="1:1">
      <c r="A146" s="45"/>
    </row>
    <row r="147" spans="1:1">
      <c r="A147" s="45"/>
    </row>
    <row r="148" spans="1:1">
      <c r="A148" s="45"/>
    </row>
    <row r="149" spans="1:1">
      <c r="A149" s="45"/>
    </row>
    <row r="150" spans="1:1">
      <c r="A150" s="45"/>
    </row>
    <row r="151" spans="1:1">
      <c r="A151" s="45"/>
    </row>
    <row r="152" spans="1:1">
      <c r="A152" s="45"/>
    </row>
    <row r="153" spans="1:1">
      <c r="A153" s="45"/>
    </row>
    <row r="154" spans="1:1">
      <c r="A154" s="45"/>
    </row>
    <row r="155" spans="1:1">
      <c r="A155" s="45"/>
    </row>
    <row r="156" spans="1:1">
      <c r="A156" s="45"/>
    </row>
    <row r="157" spans="1:1">
      <c r="A157" s="45"/>
    </row>
    <row r="158" spans="1:1">
      <c r="A158" s="45"/>
    </row>
    <row r="159" spans="1:1">
      <c r="A159" s="45"/>
    </row>
    <row r="160" spans="1:1">
      <c r="A160" s="45"/>
    </row>
    <row r="161" spans="1:1">
      <c r="A161" s="45"/>
    </row>
    <row r="162" spans="1:1">
      <c r="A162" s="45"/>
    </row>
    <row r="163" spans="1:1">
      <c r="A163" s="45"/>
    </row>
    <row r="164" spans="1:1">
      <c r="A164" s="45"/>
    </row>
    <row r="165" spans="1:1">
      <c r="A165" s="45"/>
    </row>
    <row r="166" spans="1:1">
      <c r="A166" s="45"/>
    </row>
    <row r="167" spans="1:1">
      <c r="A167" s="45"/>
    </row>
    <row r="168" spans="1:1">
      <c r="A168" s="45"/>
    </row>
    <row r="169" spans="1:1">
      <c r="A169" s="45"/>
    </row>
    <row r="170" spans="1:1">
      <c r="A170" s="45"/>
    </row>
    <row r="171" spans="1:1">
      <c r="A171" s="45"/>
    </row>
    <row r="172" spans="1:1">
      <c r="A172" s="45"/>
    </row>
    <row r="173" spans="1:1">
      <c r="A173" s="45"/>
    </row>
    <row r="174" spans="1:1">
      <c r="A174" s="45"/>
    </row>
    <row r="175" spans="1:1">
      <c r="A175" s="45"/>
    </row>
    <row r="176" spans="1:1">
      <c r="A176" s="45"/>
    </row>
    <row r="177" spans="1:1">
      <c r="A177" s="45"/>
    </row>
    <row r="178" spans="1:1">
      <c r="A178" s="45"/>
    </row>
    <row r="179" spans="1:1">
      <c r="A179" s="45"/>
    </row>
    <row r="180" spans="1:1">
      <c r="A180" s="45"/>
    </row>
    <row r="181" spans="1:1">
      <c r="A181" s="45"/>
    </row>
    <row r="182" spans="1:1">
      <c r="A182" s="45"/>
    </row>
    <row r="183" spans="1:1">
      <c r="A183" s="45"/>
    </row>
    <row r="184" spans="1:1">
      <c r="A184" s="45"/>
    </row>
  </sheetData>
  <mergeCells count="21">
    <mergeCell ref="G1:H1"/>
    <mergeCell ref="A4:A5"/>
    <mergeCell ref="A2:H2"/>
    <mergeCell ref="B4:B5"/>
    <mergeCell ref="A3:H3"/>
    <mergeCell ref="C4:D4"/>
    <mergeCell ref="E4:H4"/>
    <mergeCell ref="C17:F17"/>
    <mergeCell ref="G17:H17"/>
    <mergeCell ref="C18:F18"/>
    <mergeCell ref="G18:H18"/>
    <mergeCell ref="C23:F23"/>
    <mergeCell ref="G23:H23"/>
    <mergeCell ref="C24:F24"/>
    <mergeCell ref="G24:H24"/>
    <mergeCell ref="C20:F20"/>
    <mergeCell ref="G20:H20"/>
    <mergeCell ref="C21:F21"/>
    <mergeCell ref="G21:H21"/>
    <mergeCell ref="C22:F22"/>
    <mergeCell ref="G22:H22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54" firstPageNumber="9" orientation="landscape" useFirstPageNumber="1" r:id="rId1"/>
  <headerFooter alignWithMargins="0">
    <oddHeader xml:space="preserve">&amp;C
&amp;R&amp;"Times New Roman,обычный"&amp;14  
</oddHeader>
  </headerFooter>
  <ignoredErrors>
    <ignoredError sqref="B8" numberStoredAsText="1"/>
    <ignoredError sqref="H7 H9" evalError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35"/>
  <sheetViews>
    <sheetView topLeftCell="A10" workbookViewId="0">
      <selection activeCell="G24" sqref="G24:M24"/>
    </sheetView>
  </sheetViews>
  <sheetFormatPr defaultRowHeight="18.75"/>
  <cols>
    <col min="1" max="1" width="20.42578125" style="224" customWidth="1"/>
    <col min="2" max="2" width="14.140625" style="20" customWidth="1"/>
    <col min="3" max="3" width="12.5703125" style="224" customWidth="1"/>
    <col min="4" max="4" width="12.42578125" style="224" customWidth="1"/>
    <col min="5" max="6" width="13.42578125" style="224" customWidth="1"/>
    <col min="7" max="7" width="10.7109375" style="224" customWidth="1"/>
    <col min="8" max="8" width="10.42578125" style="224" customWidth="1"/>
    <col min="9" max="12" width="8.42578125" style="224" customWidth="1"/>
    <col min="13" max="13" width="8.85546875" style="224" customWidth="1"/>
    <col min="14" max="14" width="9.85546875" style="224" customWidth="1"/>
    <col min="15" max="15" width="9" style="224" customWidth="1"/>
    <col min="16" max="16" width="9.42578125" style="224" customWidth="1"/>
    <col min="17" max="17" width="10" style="224" customWidth="1"/>
    <col min="18" max="18" width="10.85546875" style="224" customWidth="1"/>
    <col min="19" max="19" width="10.85546875" style="248" customWidth="1"/>
    <col min="20" max="20" width="14.42578125" style="224" customWidth="1"/>
    <col min="21" max="21" width="13.7109375" style="224" customWidth="1"/>
    <col min="22" max="16384" width="9.140625" style="224"/>
  </cols>
  <sheetData>
    <row r="1" spans="1:21">
      <c r="N1" s="426"/>
      <c r="O1" s="426"/>
      <c r="P1" s="426"/>
      <c r="Q1" s="426"/>
      <c r="R1" s="426"/>
      <c r="S1" s="426"/>
      <c r="T1" s="426"/>
      <c r="U1" s="426"/>
    </row>
    <row r="2" spans="1:21">
      <c r="A2" s="214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21"/>
      <c r="M2" s="221"/>
      <c r="N2" s="221"/>
      <c r="O2" s="221"/>
      <c r="P2" s="221"/>
      <c r="Q2" s="221"/>
      <c r="R2" s="221"/>
      <c r="S2" s="243"/>
      <c r="T2" s="221"/>
      <c r="U2" s="221"/>
    </row>
    <row r="3" spans="1:21">
      <c r="A3" s="369" t="s">
        <v>441</v>
      </c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</row>
    <row r="4" spans="1:21" ht="15" customHeight="1">
      <c r="A4" s="223"/>
      <c r="B4" s="17"/>
      <c r="C4" s="223"/>
      <c r="D4" s="223"/>
      <c r="E4" s="223"/>
      <c r="F4" s="223"/>
      <c r="G4" s="223"/>
      <c r="H4" s="223"/>
      <c r="I4" s="223"/>
      <c r="J4" s="219"/>
    </row>
    <row r="5" spans="1:21" ht="56.25" customHeight="1">
      <c r="A5" s="419" t="s">
        <v>52</v>
      </c>
      <c r="B5" s="420"/>
      <c r="C5" s="421"/>
      <c r="D5" s="419" t="s">
        <v>442</v>
      </c>
      <c r="E5" s="420"/>
      <c r="F5" s="421"/>
      <c r="G5" s="372" t="s">
        <v>135</v>
      </c>
      <c r="H5" s="372"/>
      <c r="I5" s="400" t="s">
        <v>255</v>
      </c>
      <c r="J5" s="401"/>
      <c r="K5" s="401"/>
      <c r="L5" s="401"/>
      <c r="M5" s="401"/>
      <c r="N5" s="401"/>
      <c r="O5" s="401"/>
      <c r="P5" s="401"/>
      <c r="Q5" s="401"/>
      <c r="R5" s="402"/>
      <c r="S5" s="419" t="s">
        <v>449</v>
      </c>
      <c r="T5" s="420"/>
      <c r="U5" s="421"/>
    </row>
    <row r="6" spans="1:21" ht="94.5" customHeight="1">
      <c r="A6" s="445"/>
      <c r="B6" s="446"/>
      <c r="C6" s="447"/>
      <c r="D6" s="422"/>
      <c r="E6" s="423"/>
      <c r="F6" s="424"/>
      <c r="G6" s="370" t="s">
        <v>136</v>
      </c>
      <c r="H6" s="370" t="s">
        <v>137</v>
      </c>
      <c r="I6" s="400" t="s">
        <v>443</v>
      </c>
      <c r="J6" s="402"/>
      <c r="K6" s="400" t="s">
        <v>445</v>
      </c>
      <c r="L6" s="402"/>
      <c r="M6" s="400" t="s">
        <v>446</v>
      </c>
      <c r="N6" s="402"/>
      <c r="O6" s="400" t="s">
        <v>447</v>
      </c>
      <c r="P6" s="402"/>
      <c r="Q6" s="400" t="s">
        <v>448</v>
      </c>
      <c r="R6" s="402"/>
      <c r="S6" s="422"/>
      <c r="T6" s="423"/>
      <c r="U6" s="424"/>
    </row>
    <row r="7" spans="1:21" ht="94.5" customHeight="1">
      <c r="A7" s="445"/>
      <c r="B7" s="446"/>
      <c r="C7" s="447"/>
      <c r="D7" s="372" t="s">
        <v>44</v>
      </c>
      <c r="E7" s="419" t="s">
        <v>73</v>
      </c>
      <c r="F7" s="421"/>
      <c r="G7" s="370"/>
      <c r="H7" s="370"/>
      <c r="I7" s="372" t="s">
        <v>143</v>
      </c>
      <c r="J7" s="372" t="s">
        <v>137</v>
      </c>
      <c r="K7" s="372" t="s">
        <v>143</v>
      </c>
      <c r="L7" s="372" t="s">
        <v>137</v>
      </c>
      <c r="M7" s="372" t="s">
        <v>143</v>
      </c>
      <c r="N7" s="372" t="s">
        <v>137</v>
      </c>
      <c r="O7" s="372" t="s">
        <v>143</v>
      </c>
      <c r="P7" s="372" t="s">
        <v>137</v>
      </c>
      <c r="Q7" s="372" t="s">
        <v>143</v>
      </c>
      <c r="R7" s="372" t="s">
        <v>137</v>
      </c>
      <c r="S7" s="448" t="s">
        <v>44</v>
      </c>
      <c r="T7" s="400" t="s">
        <v>73</v>
      </c>
      <c r="U7" s="402"/>
    </row>
    <row r="8" spans="1:21" ht="67.5" customHeight="1">
      <c r="A8" s="422"/>
      <c r="B8" s="423"/>
      <c r="C8" s="424"/>
      <c r="D8" s="372"/>
      <c r="E8" s="222" t="s">
        <v>443</v>
      </c>
      <c r="F8" s="247" t="s">
        <v>444</v>
      </c>
      <c r="G8" s="370"/>
      <c r="H8" s="370"/>
      <c r="I8" s="372"/>
      <c r="J8" s="372"/>
      <c r="K8" s="372"/>
      <c r="L8" s="372"/>
      <c r="M8" s="372"/>
      <c r="N8" s="372"/>
      <c r="O8" s="372"/>
      <c r="P8" s="372"/>
      <c r="Q8" s="372"/>
      <c r="R8" s="372"/>
      <c r="S8" s="449"/>
      <c r="T8" s="242" t="s">
        <v>443</v>
      </c>
      <c r="U8" s="242" t="s">
        <v>444</v>
      </c>
    </row>
    <row r="9" spans="1:21" ht="20.100000000000001" customHeight="1">
      <c r="A9" s="444" t="s">
        <v>166</v>
      </c>
      <c r="B9" s="444"/>
      <c r="C9" s="444"/>
      <c r="D9" s="338" t="s">
        <v>346</v>
      </c>
      <c r="E9" s="338" t="s">
        <v>346</v>
      </c>
      <c r="F9" s="338" t="s">
        <v>346</v>
      </c>
      <c r="G9" s="338" t="s">
        <v>346</v>
      </c>
      <c r="H9" s="338" t="s">
        <v>346</v>
      </c>
      <c r="I9" s="338" t="s">
        <v>346</v>
      </c>
      <c r="J9" s="338" t="s">
        <v>346</v>
      </c>
      <c r="K9" s="338" t="s">
        <v>346</v>
      </c>
      <c r="L9" s="338" t="s">
        <v>346</v>
      </c>
      <c r="M9" s="338" t="s">
        <v>346</v>
      </c>
      <c r="N9" s="338" t="s">
        <v>346</v>
      </c>
      <c r="O9" s="338" t="s">
        <v>346</v>
      </c>
      <c r="P9" s="338" t="s">
        <v>346</v>
      </c>
      <c r="Q9" s="338" t="s">
        <v>346</v>
      </c>
      <c r="R9" s="338" t="s">
        <v>346</v>
      </c>
      <c r="S9" s="338" t="s">
        <v>346</v>
      </c>
      <c r="T9" s="338" t="s">
        <v>346</v>
      </c>
      <c r="U9" s="338" t="s">
        <v>346</v>
      </c>
    </row>
    <row r="10" spans="1:21" ht="20.100000000000001" customHeight="1">
      <c r="A10" s="444" t="s">
        <v>73</v>
      </c>
      <c r="B10" s="444"/>
      <c r="C10" s="444"/>
      <c r="D10" s="338" t="s">
        <v>346</v>
      </c>
      <c r="E10" s="338" t="s">
        <v>346</v>
      </c>
      <c r="F10" s="338" t="s">
        <v>346</v>
      </c>
      <c r="G10" s="338" t="s">
        <v>346</v>
      </c>
      <c r="H10" s="338" t="s">
        <v>346</v>
      </c>
      <c r="I10" s="338" t="s">
        <v>346</v>
      </c>
      <c r="J10" s="338" t="s">
        <v>346</v>
      </c>
      <c r="K10" s="338" t="s">
        <v>346</v>
      </c>
      <c r="L10" s="338" t="s">
        <v>346</v>
      </c>
      <c r="M10" s="338" t="s">
        <v>346</v>
      </c>
      <c r="N10" s="338" t="s">
        <v>346</v>
      </c>
      <c r="O10" s="338" t="s">
        <v>346</v>
      </c>
      <c r="P10" s="338" t="s">
        <v>346</v>
      </c>
      <c r="Q10" s="338" t="s">
        <v>346</v>
      </c>
      <c r="R10" s="338" t="s">
        <v>346</v>
      </c>
      <c r="S10" s="338" t="s">
        <v>346</v>
      </c>
      <c r="T10" s="338" t="s">
        <v>346</v>
      </c>
      <c r="U10" s="338" t="s">
        <v>346</v>
      </c>
    </row>
    <row r="11" spans="1:21" ht="20.100000000000001" customHeight="1">
      <c r="A11" s="444"/>
      <c r="B11" s="444"/>
      <c r="C11" s="444"/>
      <c r="D11" s="338" t="s">
        <v>346</v>
      </c>
      <c r="E11" s="338" t="s">
        <v>346</v>
      </c>
      <c r="F11" s="338" t="s">
        <v>346</v>
      </c>
      <c r="G11" s="338" t="s">
        <v>346</v>
      </c>
      <c r="H11" s="338" t="s">
        <v>346</v>
      </c>
      <c r="I11" s="338" t="s">
        <v>346</v>
      </c>
      <c r="J11" s="338" t="s">
        <v>346</v>
      </c>
      <c r="K11" s="338" t="s">
        <v>346</v>
      </c>
      <c r="L11" s="338" t="s">
        <v>346</v>
      </c>
      <c r="M11" s="338" t="s">
        <v>346</v>
      </c>
      <c r="N11" s="338" t="s">
        <v>346</v>
      </c>
      <c r="O11" s="338" t="s">
        <v>346</v>
      </c>
      <c r="P11" s="338" t="s">
        <v>346</v>
      </c>
      <c r="Q11" s="338" t="s">
        <v>346</v>
      </c>
      <c r="R11" s="338" t="s">
        <v>346</v>
      </c>
      <c r="S11" s="338" t="s">
        <v>346</v>
      </c>
      <c r="T11" s="338" t="s">
        <v>346</v>
      </c>
      <c r="U11" s="338" t="s">
        <v>346</v>
      </c>
    </row>
    <row r="12" spans="1:21" ht="20.100000000000001" customHeight="1">
      <c r="A12" s="400"/>
      <c r="B12" s="401"/>
      <c r="C12" s="402"/>
      <c r="D12" s="338" t="s">
        <v>346</v>
      </c>
      <c r="E12" s="338" t="s">
        <v>346</v>
      </c>
      <c r="F12" s="338" t="s">
        <v>346</v>
      </c>
      <c r="G12" s="338" t="s">
        <v>346</v>
      </c>
      <c r="H12" s="338" t="s">
        <v>346</v>
      </c>
      <c r="I12" s="338" t="s">
        <v>346</v>
      </c>
      <c r="J12" s="338" t="s">
        <v>346</v>
      </c>
      <c r="K12" s="338" t="s">
        <v>346</v>
      </c>
      <c r="L12" s="338" t="s">
        <v>346</v>
      </c>
      <c r="M12" s="338" t="s">
        <v>346</v>
      </c>
      <c r="N12" s="338" t="s">
        <v>346</v>
      </c>
      <c r="O12" s="338" t="s">
        <v>346</v>
      </c>
      <c r="P12" s="338" t="s">
        <v>346</v>
      </c>
      <c r="Q12" s="338" t="s">
        <v>346</v>
      </c>
      <c r="R12" s="338" t="s">
        <v>346</v>
      </c>
      <c r="S12" s="338" t="s">
        <v>346</v>
      </c>
      <c r="T12" s="338" t="s">
        <v>346</v>
      </c>
      <c r="U12" s="338" t="s">
        <v>346</v>
      </c>
    </row>
    <row r="13" spans="1:21" ht="20.100000000000001" customHeight="1">
      <c r="A13" s="444" t="s">
        <v>167</v>
      </c>
      <c r="B13" s="444"/>
      <c r="C13" s="444"/>
      <c r="D13" s="338" t="s">
        <v>346</v>
      </c>
      <c r="E13" s="338" t="s">
        <v>346</v>
      </c>
      <c r="F13" s="338" t="s">
        <v>346</v>
      </c>
      <c r="G13" s="338" t="s">
        <v>346</v>
      </c>
      <c r="H13" s="338" t="s">
        <v>346</v>
      </c>
      <c r="I13" s="338" t="s">
        <v>346</v>
      </c>
      <c r="J13" s="338" t="s">
        <v>346</v>
      </c>
      <c r="K13" s="338" t="s">
        <v>346</v>
      </c>
      <c r="L13" s="338" t="s">
        <v>346</v>
      </c>
      <c r="M13" s="338" t="s">
        <v>346</v>
      </c>
      <c r="N13" s="338" t="s">
        <v>346</v>
      </c>
      <c r="O13" s="338" t="s">
        <v>346</v>
      </c>
      <c r="P13" s="338" t="s">
        <v>346</v>
      </c>
      <c r="Q13" s="338" t="s">
        <v>346</v>
      </c>
      <c r="R13" s="338" t="s">
        <v>346</v>
      </c>
      <c r="S13" s="338" t="s">
        <v>346</v>
      </c>
      <c r="T13" s="338" t="s">
        <v>346</v>
      </c>
      <c r="U13" s="338" t="s">
        <v>346</v>
      </c>
    </row>
    <row r="14" spans="1:21" ht="20.100000000000001" customHeight="1">
      <c r="A14" s="444" t="s">
        <v>74</v>
      </c>
      <c r="B14" s="444"/>
      <c r="C14" s="444"/>
      <c r="D14" s="338" t="s">
        <v>346</v>
      </c>
      <c r="E14" s="338" t="s">
        <v>346</v>
      </c>
      <c r="F14" s="338" t="s">
        <v>346</v>
      </c>
      <c r="G14" s="338" t="s">
        <v>346</v>
      </c>
      <c r="H14" s="338" t="s">
        <v>346</v>
      </c>
      <c r="I14" s="338" t="s">
        <v>346</v>
      </c>
      <c r="J14" s="338" t="s">
        <v>346</v>
      </c>
      <c r="K14" s="338" t="s">
        <v>346</v>
      </c>
      <c r="L14" s="338" t="s">
        <v>346</v>
      </c>
      <c r="M14" s="338" t="s">
        <v>346</v>
      </c>
      <c r="N14" s="338" t="s">
        <v>346</v>
      </c>
      <c r="O14" s="338" t="s">
        <v>346</v>
      </c>
      <c r="P14" s="338" t="s">
        <v>346</v>
      </c>
      <c r="Q14" s="338" t="s">
        <v>346</v>
      </c>
      <c r="R14" s="338" t="s">
        <v>346</v>
      </c>
      <c r="S14" s="338" t="s">
        <v>346</v>
      </c>
      <c r="T14" s="338" t="s">
        <v>346</v>
      </c>
      <c r="U14" s="338" t="s">
        <v>346</v>
      </c>
    </row>
    <row r="15" spans="1:21" ht="20.100000000000001" customHeight="1">
      <c r="A15" s="444"/>
      <c r="B15" s="444"/>
      <c r="C15" s="444"/>
      <c r="D15" s="338" t="s">
        <v>346</v>
      </c>
      <c r="E15" s="338" t="s">
        <v>346</v>
      </c>
      <c r="F15" s="338" t="s">
        <v>346</v>
      </c>
      <c r="G15" s="338" t="s">
        <v>346</v>
      </c>
      <c r="H15" s="338" t="s">
        <v>346</v>
      </c>
      <c r="I15" s="338" t="s">
        <v>346</v>
      </c>
      <c r="J15" s="338" t="s">
        <v>346</v>
      </c>
      <c r="K15" s="338" t="s">
        <v>346</v>
      </c>
      <c r="L15" s="338" t="s">
        <v>346</v>
      </c>
      <c r="M15" s="338" t="s">
        <v>346</v>
      </c>
      <c r="N15" s="338" t="s">
        <v>346</v>
      </c>
      <c r="O15" s="338" t="s">
        <v>346</v>
      </c>
      <c r="P15" s="338" t="s">
        <v>346</v>
      </c>
      <c r="Q15" s="338" t="s">
        <v>346</v>
      </c>
      <c r="R15" s="338" t="s">
        <v>346</v>
      </c>
      <c r="S15" s="338" t="s">
        <v>346</v>
      </c>
      <c r="T15" s="338" t="s">
        <v>346</v>
      </c>
      <c r="U15" s="338" t="s">
        <v>346</v>
      </c>
    </row>
    <row r="16" spans="1:21" ht="20.100000000000001" customHeight="1">
      <c r="A16" s="400"/>
      <c r="B16" s="401"/>
      <c r="C16" s="402"/>
      <c r="D16" s="338" t="s">
        <v>346</v>
      </c>
      <c r="E16" s="338" t="s">
        <v>346</v>
      </c>
      <c r="F16" s="338" t="s">
        <v>346</v>
      </c>
      <c r="G16" s="338" t="s">
        <v>346</v>
      </c>
      <c r="H16" s="338" t="s">
        <v>346</v>
      </c>
      <c r="I16" s="338" t="s">
        <v>346</v>
      </c>
      <c r="J16" s="338" t="s">
        <v>346</v>
      </c>
      <c r="K16" s="338" t="s">
        <v>346</v>
      </c>
      <c r="L16" s="338" t="s">
        <v>346</v>
      </c>
      <c r="M16" s="338" t="s">
        <v>346</v>
      </c>
      <c r="N16" s="338" t="s">
        <v>346</v>
      </c>
      <c r="O16" s="338" t="s">
        <v>346</v>
      </c>
      <c r="P16" s="338" t="s">
        <v>346</v>
      </c>
      <c r="Q16" s="338" t="s">
        <v>346</v>
      </c>
      <c r="R16" s="338" t="s">
        <v>346</v>
      </c>
      <c r="S16" s="338" t="s">
        <v>346</v>
      </c>
      <c r="T16" s="338" t="s">
        <v>346</v>
      </c>
      <c r="U16" s="338" t="s">
        <v>346</v>
      </c>
    </row>
    <row r="17" spans="1:21" ht="20.100000000000001" customHeight="1">
      <c r="A17" s="385" t="s">
        <v>168</v>
      </c>
      <c r="B17" s="376"/>
      <c r="C17" s="377"/>
      <c r="D17" s="338" t="s">
        <v>346</v>
      </c>
      <c r="E17" s="338" t="s">
        <v>346</v>
      </c>
      <c r="F17" s="338" t="s">
        <v>346</v>
      </c>
      <c r="G17" s="338" t="s">
        <v>346</v>
      </c>
      <c r="H17" s="338" t="s">
        <v>346</v>
      </c>
      <c r="I17" s="338" t="s">
        <v>346</v>
      </c>
      <c r="J17" s="338" t="s">
        <v>346</v>
      </c>
      <c r="K17" s="338" t="s">
        <v>346</v>
      </c>
      <c r="L17" s="338" t="s">
        <v>346</v>
      </c>
      <c r="M17" s="338" t="s">
        <v>346</v>
      </c>
      <c r="N17" s="338" t="s">
        <v>346</v>
      </c>
      <c r="O17" s="338" t="s">
        <v>346</v>
      </c>
      <c r="P17" s="338" t="s">
        <v>346</v>
      </c>
      <c r="Q17" s="338" t="s">
        <v>346</v>
      </c>
      <c r="R17" s="338" t="s">
        <v>346</v>
      </c>
      <c r="S17" s="338" t="s">
        <v>346</v>
      </c>
      <c r="T17" s="338" t="s">
        <v>346</v>
      </c>
      <c r="U17" s="338" t="s">
        <v>346</v>
      </c>
    </row>
    <row r="18" spans="1:21" ht="20.100000000000001" customHeight="1">
      <c r="A18" s="385" t="s">
        <v>73</v>
      </c>
      <c r="B18" s="376"/>
      <c r="C18" s="377"/>
      <c r="D18" s="338" t="s">
        <v>346</v>
      </c>
      <c r="E18" s="338" t="s">
        <v>346</v>
      </c>
      <c r="F18" s="338" t="s">
        <v>346</v>
      </c>
      <c r="G18" s="338" t="s">
        <v>346</v>
      </c>
      <c r="H18" s="338" t="s">
        <v>346</v>
      </c>
      <c r="I18" s="338" t="s">
        <v>346</v>
      </c>
      <c r="J18" s="338" t="s">
        <v>346</v>
      </c>
      <c r="K18" s="338" t="s">
        <v>346</v>
      </c>
      <c r="L18" s="338" t="s">
        <v>346</v>
      </c>
      <c r="M18" s="338" t="s">
        <v>346</v>
      </c>
      <c r="N18" s="338" t="s">
        <v>346</v>
      </c>
      <c r="O18" s="338" t="s">
        <v>346</v>
      </c>
      <c r="P18" s="338" t="s">
        <v>346</v>
      </c>
      <c r="Q18" s="338" t="s">
        <v>346</v>
      </c>
      <c r="R18" s="338" t="s">
        <v>346</v>
      </c>
      <c r="S18" s="338" t="s">
        <v>346</v>
      </c>
      <c r="T18" s="338" t="s">
        <v>346</v>
      </c>
      <c r="U18" s="338" t="s">
        <v>346</v>
      </c>
    </row>
    <row r="19" spans="1:21" s="248" customFormat="1" ht="20.100000000000001" customHeight="1">
      <c r="A19" s="400"/>
      <c r="B19" s="401"/>
      <c r="C19" s="402"/>
      <c r="D19" s="338" t="s">
        <v>346</v>
      </c>
      <c r="E19" s="338" t="s">
        <v>346</v>
      </c>
      <c r="F19" s="338" t="s">
        <v>346</v>
      </c>
      <c r="G19" s="338" t="s">
        <v>346</v>
      </c>
      <c r="H19" s="338" t="s">
        <v>346</v>
      </c>
      <c r="I19" s="338" t="s">
        <v>346</v>
      </c>
      <c r="J19" s="338" t="s">
        <v>346</v>
      </c>
      <c r="K19" s="338" t="s">
        <v>346</v>
      </c>
      <c r="L19" s="338" t="s">
        <v>346</v>
      </c>
      <c r="M19" s="338" t="s">
        <v>346</v>
      </c>
      <c r="N19" s="338" t="s">
        <v>346</v>
      </c>
      <c r="O19" s="338" t="s">
        <v>346</v>
      </c>
      <c r="P19" s="338" t="s">
        <v>346</v>
      </c>
      <c r="Q19" s="338" t="s">
        <v>346</v>
      </c>
      <c r="R19" s="338" t="s">
        <v>346</v>
      </c>
      <c r="S19" s="338" t="s">
        <v>346</v>
      </c>
      <c r="T19" s="338" t="s">
        <v>346</v>
      </c>
      <c r="U19" s="338" t="s">
        <v>346</v>
      </c>
    </row>
    <row r="20" spans="1:21" ht="20.100000000000001" customHeight="1">
      <c r="A20" s="444"/>
      <c r="B20" s="444"/>
      <c r="C20" s="444"/>
      <c r="D20" s="338" t="s">
        <v>346</v>
      </c>
      <c r="E20" s="338" t="s">
        <v>346</v>
      </c>
      <c r="F20" s="338" t="s">
        <v>346</v>
      </c>
      <c r="G20" s="338" t="s">
        <v>346</v>
      </c>
      <c r="H20" s="338" t="s">
        <v>346</v>
      </c>
      <c r="I20" s="338" t="s">
        <v>346</v>
      </c>
      <c r="J20" s="338" t="s">
        <v>346</v>
      </c>
      <c r="K20" s="338" t="s">
        <v>346</v>
      </c>
      <c r="L20" s="338" t="s">
        <v>346</v>
      </c>
      <c r="M20" s="338" t="s">
        <v>346</v>
      </c>
      <c r="N20" s="338" t="s">
        <v>346</v>
      </c>
      <c r="O20" s="338" t="s">
        <v>346</v>
      </c>
      <c r="P20" s="338" t="s">
        <v>346</v>
      </c>
      <c r="Q20" s="338" t="s">
        <v>346</v>
      </c>
      <c r="R20" s="338" t="s">
        <v>346</v>
      </c>
      <c r="S20" s="338" t="s">
        <v>346</v>
      </c>
      <c r="T20" s="338" t="s">
        <v>346</v>
      </c>
      <c r="U20" s="338" t="s">
        <v>346</v>
      </c>
    </row>
    <row r="21" spans="1:21" ht="24.95" customHeight="1">
      <c r="A21" s="433" t="s">
        <v>44</v>
      </c>
      <c r="B21" s="433"/>
      <c r="C21" s="433"/>
      <c r="D21" s="267">
        <f>SUM(D9,D13,D17)</f>
        <v>0</v>
      </c>
      <c r="E21" s="267">
        <f t="shared" ref="E21:F21" si="0">SUM(E9,E13,E17)</f>
        <v>0</v>
      </c>
      <c r="F21" s="267">
        <f t="shared" si="0"/>
        <v>0</v>
      </c>
      <c r="G21" s="267">
        <f t="shared" ref="G21:N21" si="1">SUM(G9,G13,G17)</f>
        <v>0</v>
      </c>
      <c r="H21" s="267">
        <f t="shared" si="1"/>
        <v>0</v>
      </c>
      <c r="I21" s="267">
        <f t="shared" si="1"/>
        <v>0</v>
      </c>
      <c r="J21" s="267">
        <f t="shared" si="1"/>
        <v>0</v>
      </c>
      <c r="K21" s="244">
        <f t="shared" si="1"/>
        <v>0</v>
      </c>
      <c r="L21" s="244">
        <f t="shared" si="1"/>
        <v>0</v>
      </c>
      <c r="M21" s="244">
        <f t="shared" si="1"/>
        <v>0</v>
      </c>
      <c r="N21" s="244">
        <f t="shared" si="1"/>
        <v>0</v>
      </c>
      <c r="O21" s="267">
        <f t="shared" ref="O21:S21" si="2">SUM(O9,O13,O17)</f>
        <v>0</v>
      </c>
      <c r="P21" s="267">
        <f t="shared" si="2"/>
        <v>0</v>
      </c>
      <c r="Q21" s="267">
        <f t="shared" si="2"/>
        <v>0</v>
      </c>
      <c r="R21" s="267">
        <f t="shared" si="2"/>
        <v>0</v>
      </c>
      <c r="S21" s="267">
        <f t="shared" si="2"/>
        <v>0</v>
      </c>
      <c r="T21" s="267">
        <f>D21+I21-M21</f>
        <v>0</v>
      </c>
      <c r="U21" s="267">
        <f>SUM(U9,U13,U17)</f>
        <v>0</v>
      </c>
    </row>
    <row r="22" spans="1:21">
      <c r="C22" s="28"/>
      <c r="D22" s="28"/>
      <c r="E22" s="28"/>
      <c r="F22" s="28"/>
    </row>
    <row r="23" spans="1:21" ht="37.5" customHeight="1">
      <c r="C23" s="28"/>
      <c r="D23" s="28"/>
      <c r="E23" s="28"/>
      <c r="F23" s="28"/>
    </row>
    <row r="24" spans="1:21" ht="31.5" customHeight="1">
      <c r="A24" s="15" t="s">
        <v>450</v>
      </c>
      <c r="B24" s="452" t="s">
        <v>451</v>
      </c>
      <c r="C24" s="452"/>
      <c r="D24" s="452"/>
      <c r="E24" s="452"/>
      <c r="F24" s="248"/>
      <c r="G24" s="450" t="s">
        <v>492</v>
      </c>
      <c r="H24" s="450"/>
      <c r="I24" s="450"/>
      <c r="J24" s="450"/>
      <c r="K24" s="450"/>
      <c r="L24" s="450"/>
      <c r="M24" s="450"/>
      <c r="O24" s="450" t="s">
        <v>379</v>
      </c>
      <c r="P24" s="450"/>
      <c r="Q24" s="450"/>
      <c r="R24" s="450"/>
      <c r="S24" s="450"/>
      <c r="T24" s="450"/>
      <c r="U24" s="450"/>
    </row>
    <row r="25" spans="1:21">
      <c r="B25" s="453" t="s">
        <v>57</v>
      </c>
      <c r="C25" s="453"/>
      <c r="D25" s="453"/>
      <c r="E25" s="453"/>
      <c r="F25" s="28"/>
      <c r="G25" s="451" t="s">
        <v>58</v>
      </c>
      <c r="H25" s="451"/>
      <c r="I25" s="451"/>
      <c r="J25" s="451"/>
      <c r="K25" s="451"/>
      <c r="L25" s="451"/>
      <c r="M25" s="451"/>
      <c r="O25" s="451" t="s">
        <v>432</v>
      </c>
      <c r="P25" s="451"/>
      <c r="Q25" s="451"/>
      <c r="R25" s="451"/>
      <c r="S25" s="451"/>
      <c r="T25" s="451"/>
      <c r="U25" s="451"/>
    </row>
    <row r="26" spans="1:21">
      <c r="C26" s="28"/>
      <c r="D26" s="28"/>
      <c r="E26" s="28"/>
      <c r="F26" s="268"/>
    </row>
    <row r="27" spans="1:21">
      <c r="C27" s="28"/>
      <c r="D27" s="28"/>
      <c r="E27" s="28"/>
      <c r="F27" s="28"/>
    </row>
    <row r="28" spans="1:21">
      <c r="C28" s="28"/>
      <c r="D28" s="28"/>
      <c r="E28" s="28"/>
      <c r="F28" s="28"/>
    </row>
    <row r="29" spans="1:21">
      <c r="C29" s="28"/>
      <c r="D29" s="28"/>
      <c r="E29" s="28"/>
      <c r="F29" s="28"/>
    </row>
    <row r="30" spans="1:21">
      <c r="C30" s="28"/>
      <c r="D30" s="28"/>
      <c r="E30" s="28"/>
      <c r="F30" s="28"/>
    </row>
    <row r="31" spans="1:21">
      <c r="C31" s="28"/>
      <c r="D31" s="28"/>
      <c r="E31" s="28"/>
      <c r="F31" s="28"/>
    </row>
    <row r="32" spans="1:21">
      <c r="C32" s="28"/>
      <c r="D32" s="28"/>
      <c r="E32" s="28"/>
      <c r="F32" s="28"/>
    </row>
    <row r="33" spans="3:6">
      <c r="C33" s="28"/>
      <c r="D33" s="28"/>
      <c r="E33" s="28"/>
      <c r="F33" s="28"/>
    </row>
    <row r="34" spans="3:6">
      <c r="C34" s="28"/>
      <c r="D34" s="28"/>
      <c r="E34" s="28"/>
      <c r="F34" s="28"/>
    </row>
    <row r="35" spans="3:6">
      <c r="C35" s="28"/>
      <c r="D35" s="28"/>
      <c r="E35" s="28"/>
      <c r="F35" s="28"/>
    </row>
  </sheetData>
  <mergeCells count="47">
    <mergeCell ref="O24:U24"/>
    <mergeCell ref="O25:U25"/>
    <mergeCell ref="B24:E24"/>
    <mergeCell ref="B25:E25"/>
    <mergeCell ref="G24:M24"/>
    <mergeCell ref="G25:M25"/>
    <mergeCell ref="N1:U1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5:U6"/>
    <mergeCell ref="S7:S8"/>
    <mergeCell ref="T7:U7"/>
    <mergeCell ref="D5:F6"/>
    <mergeCell ref="D7:D8"/>
    <mergeCell ref="A3:U3"/>
    <mergeCell ref="I6:J6"/>
    <mergeCell ref="K6:L6"/>
    <mergeCell ref="M6:N6"/>
    <mergeCell ref="A11:C11"/>
    <mergeCell ref="A10:C10"/>
    <mergeCell ref="A14:C14"/>
    <mergeCell ref="A13:C13"/>
    <mergeCell ref="A5:C8"/>
    <mergeCell ref="A21:C21"/>
    <mergeCell ref="A20:C20"/>
    <mergeCell ref="Q6:R6"/>
    <mergeCell ref="I5:R5"/>
    <mergeCell ref="E7:F7"/>
    <mergeCell ref="G5:H5"/>
    <mergeCell ref="G6:G8"/>
    <mergeCell ref="H6:H8"/>
    <mergeCell ref="O6:P6"/>
    <mergeCell ref="A17:C17"/>
    <mergeCell ref="A15:C15"/>
    <mergeCell ref="A18:C18"/>
    <mergeCell ref="A19:C19"/>
    <mergeCell ref="A12:C12"/>
    <mergeCell ref="A16:C16"/>
    <mergeCell ref="A9:C9"/>
  </mergeCells>
  <pageMargins left="0.23622047244094491" right="0.23622047244094491" top="0.95" bottom="0.51" header="0.31496062992125984" footer="0.31496062992125984"/>
  <pageSetup paperSize="9" scale="6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76"/>
  <sheetViews>
    <sheetView tabSelected="1" topLeftCell="A111" zoomScaleNormal="100" workbookViewId="0">
      <selection activeCell="J73" sqref="J73"/>
    </sheetView>
  </sheetViews>
  <sheetFormatPr defaultRowHeight="18.75"/>
  <cols>
    <col min="1" max="1" width="6.5703125" style="2" customWidth="1"/>
    <col min="2" max="2" width="4.42578125" style="2" customWidth="1"/>
    <col min="3" max="3" width="10.5703125" style="2" customWidth="1"/>
    <col min="4" max="6" width="8.42578125" style="2" customWidth="1"/>
    <col min="7" max="7" width="3.85546875" style="2" customWidth="1"/>
    <col min="8" max="8" width="11.28515625" style="2" customWidth="1"/>
    <col min="9" max="9" width="4.85546875" style="2" customWidth="1"/>
    <col min="10" max="10" width="8.7109375" style="2" customWidth="1"/>
    <col min="11" max="11" width="5.42578125" style="2" customWidth="1"/>
    <col min="12" max="12" width="9" style="2" customWidth="1"/>
    <col min="13" max="13" width="12.28515625" style="2" customWidth="1"/>
    <col min="14" max="14" width="9.7109375" style="2" customWidth="1"/>
    <col min="15" max="15" width="14.5703125" style="2" customWidth="1"/>
    <col min="16" max="16" width="14" style="2" customWidth="1"/>
    <col min="17" max="17" width="10.5703125" style="2" customWidth="1"/>
    <col min="18" max="18" width="9" style="2" customWidth="1"/>
    <col min="19" max="19" width="14.5703125" style="2" customWidth="1"/>
    <col min="20" max="20" width="14" style="2" customWidth="1"/>
    <col min="21" max="21" width="11" style="2" customWidth="1"/>
    <col min="22" max="22" width="12.28515625" style="2" customWidth="1"/>
    <col min="23" max="23" width="16.140625" style="2" customWidth="1"/>
    <col min="24" max="24" width="14" style="2" customWidth="1"/>
    <col min="25" max="25" width="12.5703125" style="2" customWidth="1"/>
    <col min="26" max="26" width="8.85546875" style="2" customWidth="1"/>
    <col min="27" max="28" width="14.5703125" style="2" customWidth="1"/>
    <col min="29" max="29" width="12.28515625" style="2" customWidth="1"/>
    <col min="30" max="30" width="10.7109375" style="2" customWidth="1"/>
    <col min="31" max="31" width="11.85546875" style="2" customWidth="1"/>
    <col min="32" max="32" width="14" style="2" customWidth="1"/>
    <col min="33" max="16384" width="9.140625" style="2"/>
  </cols>
  <sheetData>
    <row r="1" spans="1:32" ht="18.75" hidden="1" customHeight="1">
      <c r="C1" s="36" t="s">
        <v>247</v>
      </c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</row>
    <row r="2" spans="1:32" hidden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</row>
    <row r="3" spans="1:32" ht="45.75" hidden="1" customHeight="1">
      <c r="A3" s="515" t="s">
        <v>41</v>
      </c>
      <c r="B3" s="517" t="s">
        <v>111</v>
      </c>
      <c r="C3" s="518"/>
      <c r="D3" s="419" t="s">
        <v>112</v>
      </c>
      <c r="E3" s="420"/>
      <c r="F3" s="420"/>
      <c r="G3" s="419" t="s">
        <v>174</v>
      </c>
      <c r="H3" s="420"/>
      <c r="I3" s="420"/>
      <c r="J3" s="420"/>
      <c r="K3" s="420"/>
      <c r="L3" s="420"/>
      <c r="M3" s="420"/>
      <c r="N3" s="420"/>
      <c r="O3" s="420"/>
      <c r="P3" s="420"/>
      <c r="Q3" s="421"/>
      <c r="R3" s="383" t="s">
        <v>113</v>
      </c>
      <c r="S3" s="425"/>
      <c r="T3" s="425"/>
      <c r="U3" s="425"/>
      <c r="V3" s="425"/>
      <c r="W3" s="425"/>
      <c r="X3" s="425"/>
      <c r="Y3" s="425"/>
      <c r="Z3" s="384"/>
      <c r="AA3" s="372" t="s">
        <v>317</v>
      </c>
      <c r="AB3" s="370"/>
      <c r="AC3" s="370"/>
      <c r="AD3" s="372" t="s">
        <v>318</v>
      </c>
      <c r="AE3" s="370"/>
      <c r="AF3" s="370"/>
    </row>
    <row r="4" spans="1:32" ht="77.25" hidden="1" customHeight="1">
      <c r="A4" s="516"/>
      <c r="B4" s="519"/>
      <c r="C4" s="520"/>
      <c r="D4" s="422"/>
      <c r="E4" s="423"/>
      <c r="F4" s="423"/>
      <c r="G4" s="422"/>
      <c r="H4" s="423"/>
      <c r="I4" s="423"/>
      <c r="J4" s="423"/>
      <c r="K4" s="423"/>
      <c r="L4" s="423"/>
      <c r="M4" s="423"/>
      <c r="N4" s="423"/>
      <c r="O4" s="423"/>
      <c r="P4" s="423"/>
      <c r="Q4" s="424"/>
      <c r="R4" s="400" t="s">
        <v>268</v>
      </c>
      <c r="S4" s="401"/>
      <c r="T4" s="402"/>
      <c r="U4" s="400" t="s">
        <v>269</v>
      </c>
      <c r="V4" s="401"/>
      <c r="W4" s="402"/>
      <c r="X4" s="400" t="s">
        <v>270</v>
      </c>
      <c r="Y4" s="401"/>
      <c r="Z4" s="402"/>
      <c r="AA4" s="370"/>
      <c r="AB4" s="370"/>
      <c r="AC4" s="370"/>
      <c r="AD4" s="370"/>
      <c r="AE4" s="370"/>
      <c r="AF4" s="370"/>
    </row>
    <row r="5" spans="1:32" ht="18.75" hidden="1" customHeight="1">
      <c r="A5" s="81">
        <v>1</v>
      </c>
      <c r="B5" s="497">
        <v>2</v>
      </c>
      <c r="C5" s="498"/>
      <c r="D5" s="501">
        <v>3</v>
      </c>
      <c r="E5" s="502"/>
      <c r="F5" s="502"/>
      <c r="G5" s="501">
        <v>4</v>
      </c>
      <c r="H5" s="502"/>
      <c r="I5" s="502"/>
      <c r="J5" s="502"/>
      <c r="K5" s="502"/>
      <c r="L5" s="502"/>
      <c r="M5" s="502"/>
      <c r="N5" s="502"/>
      <c r="O5" s="502"/>
      <c r="P5" s="502"/>
      <c r="Q5" s="503"/>
      <c r="R5" s="501">
        <v>5</v>
      </c>
      <c r="S5" s="502"/>
      <c r="T5" s="503"/>
      <c r="U5" s="501">
        <v>6</v>
      </c>
      <c r="V5" s="502"/>
      <c r="W5" s="503"/>
      <c r="X5" s="509">
        <v>7</v>
      </c>
      <c r="Y5" s="510"/>
      <c r="Z5" s="511"/>
      <c r="AA5" s="509">
        <v>8</v>
      </c>
      <c r="AB5" s="510"/>
      <c r="AC5" s="511"/>
      <c r="AD5" s="509">
        <v>9</v>
      </c>
      <c r="AE5" s="510"/>
      <c r="AF5" s="511"/>
    </row>
    <row r="6" spans="1:32" ht="20.100000000000001" hidden="1" customHeight="1">
      <c r="A6" s="81"/>
      <c r="B6" s="507"/>
      <c r="C6" s="508"/>
      <c r="D6" s="505"/>
      <c r="E6" s="506"/>
      <c r="F6" s="506"/>
      <c r="G6" s="505"/>
      <c r="H6" s="506"/>
      <c r="I6" s="506"/>
      <c r="J6" s="506"/>
      <c r="K6" s="506"/>
      <c r="L6" s="506"/>
      <c r="M6" s="506"/>
      <c r="N6" s="506"/>
      <c r="O6" s="506"/>
      <c r="P6" s="506"/>
      <c r="Q6" s="521"/>
      <c r="R6" s="468"/>
      <c r="S6" s="476"/>
      <c r="T6" s="469"/>
      <c r="U6" s="468"/>
      <c r="V6" s="476"/>
      <c r="W6" s="469"/>
      <c r="X6" s="468"/>
      <c r="Y6" s="476"/>
      <c r="Z6" s="469"/>
      <c r="AA6" s="468">
        <f>X6-U6</f>
        <v>0</v>
      </c>
      <c r="AB6" s="476"/>
      <c r="AC6" s="469"/>
      <c r="AD6" s="482" t="e">
        <f>(X6/U6)*100</f>
        <v>#DIV/0!</v>
      </c>
      <c r="AE6" s="483"/>
      <c r="AF6" s="484"/>
    </row>
    <row r="7" spans="1:32" ht="20.100000000000001" hidden="1" customHeight="1">
      <c r="A7" s="81"/>
      <c r="B7" s="507"/>
      <c r="C7" s="508"/>
      <c r="D7" s="505"/>
      <c r="E7" s="506"/>
      <c r="F7" s="506"/>
      <c r="G7" s="505"/>
      <c r="H7" s="506"/>
      <c r="I7" s="506"/>
      <c r="J7" s="506"/>
      <c r="K7" s="506"/>
      <c r="L7" s="506"/>
      <c r="M7" s="506"/>
      <c r="N7" s="506"/>
      <c r="O7" s="506"/>
      <c r="P7" s="506"/>
      <c r="Q7" s="521"/>
      <c r="R7" s="468"/>
      <c r="S7" s="476"/>
      <c r="T7" s="469"/>
      <c r="U7" s="468"/>
      <c r="V7" s="476"/>
      <c r="W7" s="469"/>
      <c r="X7" s="468"/>
      <c r="Y7" s="476"/>
      <c r="Z7" s="469"/>
      <c r="AA7" s="468">
        <f>X7-U7</f>
        <v>0</v>
      </c>
      <c r="AB7" s="476"/>
      <c r="AC7" s="469"/>
      <c r="AD7" s="482" t="e">
        <f>(X7/U7)*100</f>
        <v>#DIV/0!</v>
      </c>
      <c r="AE7" s="483"/>
      <c r="AF7" s="484"/>
    </row>
    <row r="8" spans="1:32" ht="20.100000000000001" hidden="1" customHeight="1">
      <c r="A8" s="81"/>
      <c r="B8" s="507"/>
      <c r="C8" s="508"/>
      <c r="D8" s="505"/>
      <c r="E8" s="506"/>
      <c r="F8" s="506"/>
      <c r="G8" s="505"/>
      <c r="H8" s="506"/>
      <c r="I8" s="506"/>
      <c r="J8" s="506"/>
      <c r="K8" s="506"/>
      <c r="L8" s="506"/>
      <c r="M8" s="506"/>
      <c r="N8" s="506"/>
      <c r="O8" s="506"/>
      <c r="P8" s="506"/>
      <c r="Q8" s="521"/>
      <c r="R8" s="468"/>
      <c r="S8" s="476"/>
      <c r="T8" s="469"/>
      <c r="U8" s="468"/>
      <c r="V8" s="476"/>
      <c r="W8" s="469"/>
      <c r="X8" s="468"/>
      <c r="Y8" s="476"/>
      <c r="Z8" s="469"/>
      <c r="AA8" s="468">
        <f>X8-U8</f>
        <v>0</v>
      </c>
      <c r="AB8" s="476"/>
      <c r="AC8" s="469"/>
      <c r="AD8" s="482" t="e">
        <f>(X8/U8)*100</f>
        <v>#DIV/0!</v>
      </c>
      <c r="AE8" s="483"/>
      <c r="AF8" s="484"/>
    </row>
    <row r="9" spans="1:32" ht="20.100000000000001" hidden="1" customHeight="1">
      <c r="A9" s="81"/>
      <c r="B9" s="507"/>
      <c r="C9" s="508"/>
      <c r="D9" s="505"/>
      <c r="E9" s="506"/>
      <c r="F9" s="506"/>
      <c r="G9" s="505"/>
      <c r="H9" s="506"/>
      <c r="I9" s="506"/>
      <c r="J9" s="506"/>
      <c r="K9" s="506"/>
      <c r="L9" s="506"/>
      <c r="M9" s="506"/>
      <c r="N9" s="506"/>
      <c r="O9" s="506"/>
      <c r="P9" s="506"/>
      <c r="Q9" s="521"/>
      <c r="R9" s="468"/>
      <c r="S9" s="476"/>
      <c r="T9" s="469"/>
      <c r="U9" s="468"/>
      <c r="V9" s="476"/>
      <c r="W9" s="469"/>
      <c r="X9" s="468"/>
      <c r="Y9" s="476"/>
      <c r="Z9" s="469"/>
      <c r="AA9" s="468">
        <f>X9-U9</f>
        <v>0</v>
      </c>
      <c r="AB9" s="476"/>
      <c r="AC9" s="469"/>
      <c r="AD9" s="482" t="e">
        <f>(X9/U9)*100</f>
        <v>#DIV/0!</v>
      </c>
      <c r="AE9" s="483"/>
      <c r="AF9" s="484"/>
    </row>
    <row r="10" spans="1:32" ht="24.95" hidden="1" customHeight="1">
      <c r="A10" s="485" t="s">
        <v>44</v>
      </c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7"/>
      <c r="R10" s="470">
        <f>SUM(R6:R9)</f>
        <v>0</v>
      </c>
      <c r="S10" s="471"/>
      <c r="T10" s="472"/>
      <c r="U10" s="470">
        <f>SUM(U6:U9)</f>
        <v>0</v>
      </c>
      <c r="V10" s="471"/>
      <c r="W10" s="472"/>
      <c r="X10" s="470">
        <f>SUM(X6:X9)</f>
        <v>0</v>
      </c>
      <c r="Y10" s="471"/>
      <c r="Z10" s="472"/>
      <c r="AA10" s="512">
        <f>X10-U10</f>
        <v>0</v>
      </c>
      <c r="AB10" s="513"/>
      <c r="AC10" s="514"/>
      <c r="AD10" s="494" t="e">
        <f>(X10/U10)*100</f>
        <v>#DIV/0!</v>
      </c>
      <c r="AE10" s="495"/>
      <c r="AF10" s="496"/>
    </row>
    <row r="11" spans="1:32" ht="11.25" hidden="1" customHeight="1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6"/>
      <c r="AF11" s="86"/>
    </row>
    <row r="12" spans="1:32" ht="10.5" hidden="1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1"/>
      <c r="P12" s="31"/>
      <c r="Q12" s="31"/>
      <c r="R12" s="50"/>
      <c r="S12" s="50"/>
      <c r="T12" s="50"/>
      <c r="U12" s="50"/>
      <c r="V12" s="50"/>
      <c r="W12" s="50"/>
      <c r="X12" s="51"/>
      <c r="Y12" s="51"/>
      <c r="Z12" s="51"/>
      <c r="AA12" s="51"/>
      <c r="AB12" s="51"/>
      <c r="AC12" s="51"/>
      <c r="AD12" s="51"/>
      <c r="AE12" s="87"/>
      <c r="AF12" s="87"/>
    </row>
    <row r="13" spans="1:32" s="36" customFormat="1" ht="18.75" hidden="1" customHeight="1">
      <c r="C13" s="36" t="s">
        <v>248</v>
      </c>
    </row>
    <row r="14" spans="1:32" s="36" customFormat="1" ht="18.75" hidden="1" customHeight="1"/>
    <row r="15" spans="1:32" ht="45.75" hidden="1" customHeight="1">
      <c r="A15" s="439" t="s">
        <v>41</v>
      </c>
      <c r="B15" s="517" t="s">
        <v>114</v>
      </c>
      <c r="C15" s="518"/>
      <c r="D15" s="372" t="s">
        <v>111</v>
      </c>
      <c r="E15" s="372"/>
      <c r="F15" s="372"/>
      <c r="G15" s="372"/>
      <c r="H15" s="419" t="s">
        <v>174</v>
      </c>
      <c r="I15" s="420"/>
      <c r="J15" s="420"/>
      <c r="K15" s="420"/>
      <c r="L15" s="420"/>
      <c r="M15" s="420"/>
      <c r="N15" s="420"/>
      <c r="O15" s="421"/>
      <c r="P15" s="419" t="s">
        <v>267</v>
      </c>
      <c r="Q15" s="421"/>
      <c r="R15" s="383" t="s">
        <v>113</v>
      </c>
      <c r="S15" s="425"/>
      <c r="T15" s="425"/>
      <c r="U15" s="425"/>
      <c r="V15" s="425"/>
      <c r="W15" s="425"/>
      <c r="X15" s="425"/>
      <c r="Y15" s="425"/>
      <c r="Z15" s="384"/>
      <c r="AA15" s="372" t="s">
        <v>317</v>
      </c>
      <c r="AB15" s="370"/>
      <c r="AC15" s="370"/>
      <c r="AD15" s="372" t="s">
        <v>318</v>
      </c>
      <c r="AE15" s="370"/>
      <c r="AF15" s="370"/>
    </row>
    <row r="16" spans="1:32" ht="24.95" hidden="1" customHeight="1">
      <c r="A16" s="439"/>
      <c r="B16" s="527"/>
      <c r="C16" s="528"/>
      <c r="D16" s="372"/>
      <c r="E16" s="372"/>
      <c r="F16" s="372"/>
      <c r="G16" s="372"/>
      <c r="H16" s="445"/>
      <c r="I16" s="446"/>
      <c r="J16" s="446"/>
      <c r="K16" s="446"/>
      <c r="L16" s="446"/>
      <c r="M16" s="446"/>
      <c r="N16" s="446"/>
      <c r="O16" s="447"/>
      <c r="P16" s="445"/>
      <c r="Q16" s="447"/>
      <c r="R16" s="419" t="s">
        <v>268</v>
      </c>
      <c r="S16" s="420"/>
      <c r="T16" s="421"/>
      <c r="U16" s="419" t="s">
        <v>269</v>
      </c>
      <c r="V16" s="420"/>
      <c r="W16" s="421"/>
      <c r="X16" s="419" t="s">
        <v>270</v>
      </c>
      <c r="Y16" s="451"/>
      <c r="Z16" s="522"/>
      <c r="AA16" s="370"/>
      <c r="AB16" s="370"/>
      <c r="AC16" s="370"/>
      <c r="AD16" s="370"/>
      <c r="AE16" s="370"/>
      <c r="AF16" s="370"/>
    </row>
    <row r="17" spans="1:32" ht="48" hidden="1" customHeight="1">
      <c r="A17" s="439"/>
      <c r="B17" s="519"/>
      <c r="C17" s="520"/>
      <c r="D17" s="372"/>
      <c r="E17" s="372"/>
      <c r="F17" s="372"/>
      <c r="G17" s="372"/>
      <c r="H17" s="422"/>
      <c r="I17" s="423"/>
      <c r="J17" s="423"/>
      <c r="K17" s="423"/>
      <c r="L17" s="423"/>
      <c r="M17" s="423"/>
      <c r="N17" s="423"/>
      <c r="O17" s="424"/>
      <c r="P17" s="422"/>
      <c r="Q17" s="424"/>
      <c r="R17" s="422"/>
      <c r="S17" s="423"/>
      <c r="T17" s="424"/>
      <c r="U17" s="422"/>
      <c r="V17" s="423"/>
      <c r="W17" s="424"/>
      <c r="X17" s="523"/>
      <c r="Y17" s="450"/>
      <c r="Z17" s="524"/>
      <c r="AA17" s="370"/>
      <c r="AB17" s="370"/>
      <c r="AC17" s="370"/>
      <c r="AD17" s="370"/>
      <c r="AE17" s="370"/>
      <c r="AF17" s="370"/>
    </row>
    <row r="18" spans="1:32" ht="18.75" hidden="1" customHeight="1">
      <c r="A18" s="56">
        <v>1</v>
      </c>
      <c r="B18" s="497">
        <v>2</v>
      </c>
      <c r="C18" s="498"/>
      <c r="D18" s="504">
        <v>3</v>
      </c>
      <c r="E18" s="504"/>
      <c r="F18" s="504"/>
      <c r="G18" s="504"/>
      <c r="H18" s="501">
        <v>4</v>
      </c>
      <c r="I18" s="502"/>
      <c r="J18" s="502"/>
      <c r="K18" s="502"/>
      <c r="L18" s="502"/>
      <c r="M18" s="502"/>
      <c r="N18" s="502"/>
      <c r="O18" s="503"/>
      <c r="P18" s="501">
        <v>5</v>
      </c>
      <c r="Q18" s="503"/>
      <c r="R18" s="501">
        <v>6</v>
      </c>
      <c r="S18" s="502"/>
      <c r="T18" s="503"/>
      <c r="U18" s="501">
        <v>7</v>
      </c>
      <c r="V18" s="502"/>
      <c r="W18" s="503"/>
      <c r="X18" s="501">
        <v>8</v>
      </c>
      <c r="Y18" s="502"/>
      <c r="Z18" s="503"/>
      <c r="AA18" s="501">
        <v>9</v>
      </c>
      <c r="AB18" s="502"/>
      <c r="AC18" s="503"/>
      <c r="AD18" s="501">
        <v>10</v>
      </c>
      <c r="AE18" s="502"/>
      <c r="AF18" s="503"/>
    </row>
    <row r="19" spans="1:32" ht="20.100000000000001" hidden="1" customHeight="1">
      <c r="A19" s="76"/>
      <c r="B19" s="529"/>
      <c r="C19" s="530"/>
      <c r="D19" s="488"/>
      <c r="E19" s="488"/>
      <c r="F19" s="488"/>
      <c r="G19" s="488"/>
      <c r="H19" s="489"/>
      <c r="I19" s="490"/>
      <c r="J19" s="490"/>
      <c r="K19" s="490"/>
      <c r="L19" s="490"/>
      <c r="M19" s="490"/>
      <c r="N19" s="490"/>
      <c r="O19" s="491"/>
      <c r="P19" s="480"/>
      <c r="Q19" s="481"/>
      <c r="R19" s="468"/>
      <c r="S19" s="476"/>
      <c r="T19" s="469"/>
      <c r="U19" s="468"/>
      <c r="V19" s="476"/>
      <c r="W19" s="469"/>
      <c r="X19" s="468"/>
      <c r="Y19" s="476"/>
      <c r="Z19" s="469"/>
      <c r="AA19" s="468">
        <f>X19-U19</f>
        <v>0</v>
      </c>
      <c r="AB19" s="476"/>
      <c r="AC19" s="469"/>
      <c r="AD19" s="482" t="e">
        <f>(X19/U19)*100</f>
        <v>#DIV/0!</v>
      </c>
      <c r="AE19" s="483"/>
      <c r="AF19" s="484"/>
    </row>
    <row r="20" spans="1:32" ht="20.100000000000001" hidden="1" customHeight="1">
      <c r="A20" s="76"/>
      <c r="B20" s="529"/>
      <c r="C20" s="530"/>
      <c r="D20" s="488"/>
      <c r="E20" s="488"/>
      <c r="F20" s="488"/>
      <c r="G20" s="488"/>
      <c r="H20" s="489"/>
      <c r="I20" s="490"/>
      <c r="J20" s="490"/>
      <c r="K20" s="490"/>
      <c r="L20" s="490"/>
      <c r="M20" s="490"/>
      <c r="N20" s="490"/>
      <c r="O20" s="491"/>
      <c r="P20" s="480"/>
      <c r="Q20" s="481"/>
      <c r="R20" s="468"/>
      <c r="S20" s="476"/>
      <c r="T20" s="469"/>
      <c r="U20" s="468"/>
      <c r="V20" s="476"/>
      <c r="W20" s="469"/>
      <c r="X20" s="468"/>
      <c r="Y20" s="476"/>
      <c r="Z20" s="469"/>
      <c r="AA20" s="468">
        <f>X20-U20</f>
        <v>0</v>
      </c>
      <c r="AB20" s="476"/>
      <c r="AC20" s="469"/>
      <c r="AD20" s="482" t="e">
        <f>(X20/U20)*100</f>
        <v>#DIV/0!</v>
      </c>
      <c r="AE20" s="483"/>
      <c r="AF20" s="484"/>
    </row>
    <row r="21" spans="1:32" ht="20.100000000000001" hidden="1" customHeight="1">
      <c r="A21" s="76"/>
      <c r="B21" s="529"/>
      <c r="C21" s="530"/>
      <c r="D21" s="488"/>
      <c r="E21" s="488"/>
      <c r="F21" s="488"/>
      <c r="G21" s="488"/>
      <c r="H21" s="489"/>
      <c r="I21" s="490"/>
      <c r="J21" s="490"/>
      <c r="K21" s="490"/>
      <c r="L21" s="490"/>
      <c r="M21" s="490"/>
      <c r="N21" s="490"/>
      <c r="O21" s="491"/>
      <c r="P21" s="480"/>
      <c r="Q21" s="481"/>
      <c r="R21" s="468"/>
      <c r="S21" s="476"/>
      <c r="T21" s="469"/>
      <c r="U21" s="468"/>
      <c r="V21" s="476"/>
      <c r="W21" s="469"/>
      <c r="X21" s="468"/>
      <c r="Y21" s="476"/>
      <c r="Z21" s="469"/>
      <c r="AA21" s="468">
        <f>X21-U21</f>
        <v>0</v>
      </c>
      <c r="AB21" s="476"/>
      <c r="AC21" s="469"/>
      <c r="AD21" s="482" t="e">
        <f>(X21/U21)*100</f>
        <v>#DIV/0!</v>
      </c>
      <c r="AE21" s="483"/>
      <c r="AF21" s="484"/>
    </row>
    <row r="22" spans="1:32" ht="20.100000000000001" hidden="1" customHeight="1">
      <c r="A22" s="76"/>
      <c r="B22" s="529"/>
      <c r="C22" s="530"/>
      <c r="D22" s="488"/>
      <c r="E22" s="488"/>
      <c r="F22" s="488"/>
      <c r="G22" s="488"/>
      <c r="H22" s="489"/>
      <c r="I22" s="490"/>
      <c r="J22" s="490"/>
      <c r="K22" s="490"/>
      <c r="L22" s="490"/>
      <c r="M22" s="490"/>
      <c r="N22" s="490"/>
      <c r="O22" s="491"/>
      <c r="P22" s="480"/>
      <c r="Q22" s="481"/>
      <c r="R22" s="468"/>
      <c r="S22" s="476"/>
      <c r="T22" s="469"/>
      <c r="U22" s="468"/>
      <c r="V22" s="476"/>
      <c r="W22" s="469"/>
      <c r="X22" s="468"/>
      <c r="Y22" s="476"/>
      <c r="Z22" s="469"/>
      <c r="AA22" s="468">
        <f>X22-U22</f>
        <v>0</v>
      </c>
      <c r="AB22" s="476"/>
      <c r="AC22" s="469"/>
      <c r="AD22" s="482" t="e">
        <f>(X22/U22)*100</f>
        <v>#DIV/0!</v>
      </c>
      <c r="AE22" s="483"/>
      <c r="AF22" s="484"/>
    </row>
    <row r="23" spans="1:32" ht="24.95" hidden="1" customHeight="1">
      <c r="A23" s="485" t="s">
        <v>44</v>
      </c>
      <c r="B23" s="486"/>
      <c r="C23" s="486"/>
      <c r="D23" s="486"/>
      <c r="E23" s="486"/>
      <c r="F23" s="486"/>
      <c r="G23" s="486"/>
      <c r="H23" s="486"/>
      <c r="I23" s="486"/>
      <c r="J23" s="486"/>
      <c r="K23" s="486"/>
      <c r="L23" s="486"/>
      <c r="M23" s="486"/>
      <c r="N23" s="486"/>
      <c r="O23" s="486"/>
      <c r="P23" s="486"/>
      <c r="Q23" s="487"/>
      <c r="R23" s="470">
        <f>SUM(R19:R22)</f>
        <v>0</v>
      </c>
      <c r="S23" s="471"/>
      <c r="T23" s="472"/>
      <c r="U23" s="470">
        <f>SUM(U19:U22)</f>
        <v>0</v>
      </c>
      <c r="V23" s="471"/>
      <c r="W23" s="472"/>
      <c r="X23" s="470">
        <f>SUM(X19:X22)</f>
        <v>0</v>
      </c>
      <c r="Y23" s="471"/>
      <c r="Z23" s="472"/>
      <c r="AA23" s="512">
        <f>X23-U23</f>
        <v>0</v>
      </c>
      <c r="AB23" s="513"/>
      <c r="AC23" s="514"/>
      <c r="AD23" s="494" t="e">
        <f>(X23/U23)*100</f>
        <v>#DIV/0!</v>
      </c>
      <c r="AE23" s="495"/>
      <c r="AF23" s="496"/>
    </row>
    <row r="24" spans="1:3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R24" s="27"/>
      <c r="S24" s="27"/>
      <c r="T24" s="27"/>
      <c r="U24" s="27"/>
      <c r="V24" s="27"/>
      <c r="AF24" s="27"/>
    </row>
    <row r="25" spans="1:32" ht="16.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R25" s="27"/>
      <c r="S25" s="27"/>
      <c r="T25" s="27"/>
      <c r="U25" s="27"/>
      <c r="V25" s="27"/>
      <c r="AF25" s="27"/>
    </row>
    <row r="26" spans="1:32" s="36" customFormat="1" ht="18.75" customHeight="1">
      <c r="C26" s="250" t="s">
        <v>453</v>
      </c>
    </row>
    <row r="27" spans="1:32">
      <c r="A27" s="25"/>
      <c r="B27" s="25"/>
      <c r="C27" s="25"/>
      <c r="D27" s="25"/>
      <c r="E27" s="25"/>
      <c r="F27" s="25"/>
      <c r="G27" s="25"/>
      <c r="H27" s="25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25"/>
      <c r="Z27" s="499"/>
      <c r="AA27" s="499"/>
      <c r="AB27" s="499"/>
      <c r="AD27" s="500" t="s">
        <v>319</v>
      </c>
      <c r="AE27" s="500"/>
      <c r="AF27" s="500"/>
    </row>
    <row r="28" spans="1:32" ht="193.5" customHeight="1">
      <c r="A28" s="515" t="s">
        <v>41</v>
      </c>
      <c r="B28" s="517" t="s">
        <v>138</v>
      </c>
      <c r="C28" s="531"/>
      <c r="D28" s="531"/>
      <c r="E28" s="531"/>
      <c r="F28" s="531"/>
      <c r="G28" s="531"/>
      <c r="H28" s="531"/>
      <c r="I28" s="531"/>
      <c r="J28" s="531"/>
      <c r="K28" s="531"/>
      <c r="L28" s="518"/>
      <c r="M28" s="477" t="s">
        <v>43</v>
      </c>
      <c r="N28" s="478"/>
      <c r="O28" s="478"/>
      <c r="P28" s="479"/>
      <c r="Q28" s="477" t="s">
        <v>65</v>
      </c>
      <c r="R28" s="478"/>
      <c r="S28" s="478"/>
      <c r="T28" s="479"/>
      <c r="U28" s="477" t="s">
        <v>478</v>
      </c>
      <c r="V28" s="478"/>
      <c r="W28" s="478"/>
      <c r="X28" s="479"/>
      <c r="Y28" s="477" t="s">
        <v>477</v>
      </c>
      <c r="Z28" s="478"/>
      <c r="AA28" s="478"/>
      <c r="AB28" s="479"/>
      <c r="AC28" s="477" t="s">
        <v>44</v>
      </c>
      <c r="AD28" s="478"/>
      <c r="AE28" s="478"/>
      <c r="AF28" s="479"/>
    </row>
    <row r="29" spans="1:32" ht="24.95" customHeight="1">
      <c r="A29" s="526"/>
      <c r="B29" s="527"/>
      <c r="C29" s="532"/>
      <c r="D29" s="532"/>
      <c r="E29" s="532"/>
      <c r="F29" s="532"/>
      <c r="G29" s="532"/>
      <c r="H29" s="532"/>
      <c r="I29" s="532"/>
      <c r="J29" s="532"/>
      <c r="K29" s="532"/>
      <c r="L29" s="528"/>
      <c r="M29" s="473" t="s">
        <v>136</v>
      </c>
      <c r="N29" s="473" t="s">
        <v>137</v>
      </c>
      <c r="O29" s="473" t="s">
        <v>148</v>
      </c>
      <c r="P29" s="473" t="s">
        <v>149</v>
      </c>
      <c r="Q29" s="473" t="s">
        <v>136</v>
      </c>
      <c r="R29" s="473" t="s">
        <v>137</v>
      </c>
      <c r="S29" s="473" t="s">
        <v>148</v>
      </c>
      <c r="T29" s="473" t="s">
        <v>149</v>
      </c>
      <c r="U29" s="492" t="s">
        <v>136</v>
      </c>
      <c r="V29" s="492" t="s">
        <v>137</v>
      </c>
      <c r="W29" s="473" t="s">
        <v>148</v>
      </c>
      <c r="X29" s="473" t="s">
        <v>149</v>
      </c>
      <c r="Y29" s="473" t="s">
        <v>136</v>
      </c>
      <c r="Z29" s="473" t="s">
        <v>137</v>
      </c>
      <c r="AA29" s="473" t="s">
        <v>148</v>
      </c>
      <c r="AB29" s="473" t="s">
        <v>149</v>
      </c>
      <c r="AC29" s="473" t="s">
        <v>136</v>
      </c>
      <c r="AD29" s="473" t="s">
        <v>137</v>
      </c>
      <c r="AE29" s="473" t="s">
        <v>148</v>
      </c>
      <c r="AF29" s="473" t="s">
        <v>149</v>
      </c>
    </row>
    <row r="30" spans="1:32" ht="24.95" customHeight="1">
      <c r="A30" s="516"/>
      <c r="B30" s="519"/>
      <c r="C30" s="533"/>
      <c r="D30" s="533"/>
      <c r="E30" s="533"/>
      <c r="F30" s="533"/>
      <c r="G30" s="533"/>
      <c r="H30" s="533"/>
      <c r="I30" s="533"/>
      <c r="J30" s="533"/>
      <c r="K30" s="533"/>
      <c r="L30" s="520"/>
      <c r="M30" s="474"/>
      <c r="N30" s="474"/>
      <c r="O30" s="474"/>
      <c r="P30" s="474"/>
      <c r="Q30" s="474"/>
      <c r="R30" s="474"/>
      <c r="S30" s="474"/>
      <c r="T30" s="474"/>
      <c r="U30" s="493"/>
      <c r="V30" s="493"/>
      <c r="W30" s="474"/>
      <c r="X30" s="474"/>
      <c r="Y30" s="474"/>
      <c r="Z30" s="474"/>
      <c r="AA30" s="474"/>
      <c r="AB30" s="474"/>
      <c r="AC30" s="474"/>
      <c r="AD30" s="474"/>
      <c r="AE30" s="474"/>
      <c r="AF30" s="474"/>
    </row>
    <row r="31" spans="1:32" ht="18.75" customHeight="1">
      <c r="A31" s="83">
        <v>1</v>
      </c>
      <c r="B31" s="541">
        <v>2</v>
      </c>
      <c r="C31" s="541"/>
      <c r="D31" s="541"/>
      <c r="E31" s="541"/>
      <c r="F31" s="541"/>
      <c r="G31" s="541"/>
      <c r="H31" s="541"/>
      <c r="I31" s="541"/>
      <c r="J31" s="541"/>
      <c r="K31" s="541"/>
      <c r="L31" s="541"/>
      <c r="M31" s="75">
        <v>3</v>
      </c>
      <c r="N31" s="75">
        <v>4</v>
      </c>
      <c r="O31" s="75">
        <v>5</v>
      </c>
      <c r="P31" s="75">
        <v>6</v>
      </c>
      <c r="Q31" s="75">
        <v>7</v>
      </c>
      <c r="R31" s="75">
        <v>8</v>
      </c>
      <c r="S31" s="75">
        <v>9</v>
      </c>
      <c r="T31" s="75">
        <v>10</v>
      </c>
      <c r="U31" s="75">
        <v>11</v>
      </c>
      <c r="V31" s="75">
        <v>12</v>
      </c>
      <c r="W31" s="75">
        <v>13</v>
      </c>
      <c r="X31" s="75">
        <v>14</v>
      </c>
      <c r="Y31" s="75">
        <v>15</v>
      </c>
      <c r="Z31" s="75">
        <v>16</v>
      </c>
      <c r="AA31" s="75">
        <v>17</v>
      </c>
      <c r="AB31" s="75">
        <v>18</v>
      </c>
      <c r="AC31" s="75">
        <v>19</v>
      </c>
      <c r="AD31" s="75">
        <v>20</v>
      </c>
      <c r="AE31" s="75">
        <v>21</v>
      </c>
      <c r="AF31" s="75">
        <v>22</v>
      </c>
    </row>
    <row r="32" spans="1:32" ht="20.100000000000001" customHeight="1">
      <c r="A32" s="84"/>
      <c r="B32" s="475" t="s">
        <v>1</v>
      </c>
      <c r="C32" s="475"/>
      <c r="D32" s="475"/>
      <c r="E32" s="475"/>
      <c r="F32" s="475"/>
      <c r="G32" s="475"/>
      <c r="H32" s="475"/>
      <c r="I32" s="475"/>
      <c r="J32" s="475"/>
      <c r="K32" s="475"/>
      <c r="L32" s="475"/>
      <c r="M32" s="337" t="s">
        <v>346</v>
      </c>
      <c r="N32" s="337" t="s">
        <v>346</v>
      </c>
      <c r="O32" s="337" t="s">
        <v>346</v>
      </c>
      <c r="P32" s="131" t="s">
        <v>346</v>
      </c>
      <c r="Q32" s="337" t="s">
        <v>346</v>
      </c>
      <c r="R32" s="337" t="s">
        <v>346</v>
      </c>
      <c r="S32" s="337" t="s">
        <v>346</v>
      </c>
      <c r="T32" s="131" t="s">
        <v>346</v>
      </c>
      <c r="U32" s="337" t="s">
        <v>346</v>
      </c>
      <c r="V32" s="337" t="s">
        <v>346</v>
      </c>
      <c r="W32" s="337" t="s">
        <v>346</v>
      </c>
      <c r="X32" s="131" t="s">
        <v>346</v>
      </c>
      <c r="Y32" s="337" t="s">
        <v>346</v>
      </c>
      <c r="Z32" s="337" t="s">
        <v>346</v>
      </c>
      <c r="AA32" s="337" t="s">
        <v>346</v>
      </c>
      <c r="AB32" s="131" t="s">
        <v>346</v>
      </c>
      <c r="AC32" s="337">
        <f t="shared" ref="AC32:AD39" si="0">SUM(M32,Q32,U32,Y32)</f>
        <v>0</v>
      </c>
      <c r="AD32" s="337">
        <f t="shared" si="0"/>
        <v>0</v>
      </c>
      <c r="AE32" s="337">
        <f>AD32-AC32</f>
        <v>0</v>
      </c>
      <c r="AF32" s="131" t="s">
        <v>346</v>
      </c>
    </row>
    <row r="33" spans="1:32" ht="20.100000000000001" customHeight="1">
      <c r="A33" s="84"/>
      <c r="B33" s="475" t="s">
        <v>454</v>
      </c>
      <c r="C33" s="475"/>
      <c r="D33" s="475"/>
      <c r="E33" s="475"/>
      <c r="F33" s="475"/>
      <c r="G33" s="475"/>
      <c r="H33" s="475"/>
      <c r="I33" s="475"/>
      <c r="J33" s="475"/>
      <c r="K33" s="475"/>
      <c r="L33" s="475"/>
      <c r="M33" s="337" t="s">
        <v>346</v>
      </c>
      <c r="N33" s="337" t="s">
        <v>346</v>
      </c>
      <c r="O33" s="337" t="s">
        <v>346</v>
      </c>
      <c r="P33" s="131" t="s">
        <v>346</v>
      </c>
      <c r="Q33" s="337" t="s">
        <v>346</v>
      </c>
      <c r="R33" s="337" t="s">
        <v>346</v>
      </c>
      <c r="S33" s="337" t="s">
        <v>346</v>
      </c>
      <c r="T33" s="131" t="s">
        <v>346</v>
      </c>
      <c r="U33" s="337">
        <v>202</v>
      </c>
      <c r="V33" s="337">
        <v>8841</v>
      </c>
      <c r="W33" s="337">
        <f>V33-U33</f>
        <v>8639</v>
      </c>
      <c r="X33" s="131">
        <f>V33/U33*100</f>
        <v>4376.7326732673264</v>
      </c>
      <c r="Y33" s="337" t="s">
        <v>346</v>
      </c>
      <c r="Z33" s="337">
        <v>5911</v>
      </c>
      <c r="AA33" s="337" t="s">
        <v>346</v>
      </c>
      <c r="AB33" s="131" t="s">
        <v>346</v>
      </c>
      <c r="AC33" s="337">
        <f t="shared" si="0"/>
        <v>202</v>
      </c>
      <c r="AD33" s="337">
        <f t="shared" si="0"/>
        <v>14752</v>
      </c>
      <c r="AE33" s="337">
        <f>AD33-AC33</f>
        <v>14550</v>
      </c>
      <c r="AF33" s="131">
        <f>AD33/AC33*100</f>
        <v>7302.9702970297021</v>
      </c>
    </row>
    <row r="34" spans="1:32" ht="20.100000000000001" customHeight="1">
      <c r="A34" s="84"/>
      <c r="B34" s="475" t="s">
        <v>455</v>
      </c>
      <c r="C34" s="475"/>
      <c r="D34" s="475"/>
      <c r="E34" s="475"/>
      <c r="F34" s="475"/>
      <c r="G34" s="475"/>
      <c r="H34" s="475"/>
      <c r="I34" s="475"/>
      <c r="J34" s="475"/>
      <c r="K34" s="475"/>
      <c r="L34" s="475"/>
      <c r="M34" s="337" t="s">
        <v>346</v>
      </c>
      <c r="N34" s="337" t="s">
        <v>346</v>
      </c>
      <c r="O34" s="337" t="s">
        <v>346</v>
      </c>
      <c r="P34" s="131" t="s">
        <v>346</v>
      </c>
      <c r="Q34" s="337" t="s">
        <v>346</v>
      </c>
      <c r="R34" s="337" t="s">
        <v>346</v>
      </c>
      <c r="S34" s="337" t="s">
        <v>346</v>
      </c>
      <c r="T34" s="131" t="s">
        <v>346</v>
      </c>
      <c r="U34" s="337" t="s">
        <v>346</v>
      </c>
      <c r="V34" s="337">
        <v>283</v>
      </c>
      <c r="W34" s="337" t="s">
        <v>346</v>
      </c>
      <c r="X34" s="131" t="s">
        <v>346</v>
      </c>
      <c r="Y34" s="337" t="s">
        <v>346</v>
      </c>
      <c r="Z34" s="337" t="s">
        <v>346</v>
      </c>
      <c r="AA34" s="337" t="s">
        <v>346</v>
      </c>
      <c r="AB34" s="131" t="s">
        <v>346</v>
      </c>
      <c r="AC34" s="337">
        <f t="shared" si="0"/>
        <v>0</v>
      </c>
      <c r="AD34" s="337">
        <f t="shared" si="0"/>
        <v>283</v>
      </c>
      <c r="AE34" s="337">
        <f t="shared" ref="AE34" si="1">AD34-AC34</f>
        <v>283</v>
      </c>
      <c r="AF34" s="131" t="s">
        <v>346</v>
      </c>
    </row>
    <row r="35" spans="1:32" s="248" customFormat="1" ht="38.25" customHeight="1">
      <c r="A35" s="249"/>
      <c r="B35" s="535" t="s">
        <v>476</v>
      </c>
      <c r="C35" s="536"/>
      <c r="D35" s="536"/>
      <c r="E35" s="536"/>
      <c r="F35" s="536"/>
      <c r="G35" s="536"/>
      <c r="H35" s="536"/>
      <c r="I35" s="536"/>
      <c r="J35" s="536"/>
      <c r="K35" s="536"/>
      <c r="L35" s="537"/>
      <c r="M35" s="337" t="s">
        <v>346</v>
      </c>
      <c r="N35" s="337" t="s">
        <v>346</v>
      </c>
      <c r="O35" s="337" t="s">
        <v>346</v>
      </c>
      <c r="P35" s="131" t="s">
        <v>346</v>
      </c>
      <c r="Q35" s="337" t="s">
        <v>346</v>
      </c>
      <c r="R35" s="337" t="s">
        <v>346</v>
      </c>
      <c r="S35" s="337" t="s">
        <v>346</v>
      </c>
      <c r="T35" s="131" t="s">
        <v>346</v>
      </c>
      <c r="U35" s="337" t="s">
        <v>346</v>
      </c>
      <c r="V35" s="337">
        <v>1368</v>
      </c>
      <c r="W35" s="337" t="s">
        <v>346</v>
      </c>
      <c r="X35" s="131" t="s">
        <v>346</v>
      </c>
      <c r="Y35" s="337" t="s">
        <v>346</v>
      </c>
      <c r="Z35" s="337" t="s">
        <v>346</v>
      </c>
      <c r="AA35" s="337" t="s">
        <v>346</v>
      </c>
      <c r="AB35" s="131" t="s">
        <v>346</v>
      </c>
      <c r="AC35" s="337" t="s">
        <v>346</v>
      </c>
      <c r="AD35" s="337">
        <f t="shared" si="0"/>
        <v>1368</v>
      </c>
      <c r="AE35" s="337" t="s">
        <v>346</v>
      </c>
      <c r="AF35" s="131" t="s">
        <v>346</v>
      </c>
    </row>
    <row r="36" spans="1:32" s="248" customFormat="1" ht="62.25" customHeight="1">
      <c r="A36" s="249"/>
      <c r="B36" s="535" t="s">
        <v>475</v>
      </c>
      <c r="C36" s="536"/>
      <c r="D36" s="536"/>
      <c r="E36" s="536"/>
      <c r="F36" s="536"/>
      <c r="G36" s="536"/>
      <c r="H36" s="536"/>
      <c r="I36" s="536"/>
      <c r="J36" s="536"/>
      <c r="K36" s="536"/>
      <c r="L36" s="537"/>
      <c r="M36" s="337" t="s">
        <v>346</v>
      </c>
      <c r="N36" s="337" t="s">
        <v>346</v>
      </c>
      <c r="O36" s="337" t="s">
        <v>346</v>
      </c>
      <c r="P36" s="131" t="s">
        <v>346</v>
      </c>
      <c r="Q36" s="337" t="s">
        <v>346</v>
      </c>
      <c r="R36" s="337" t="s">
        <v>346</v>
      </c>
      <c r="S36" s="337" t="s">
        <v>346</v>
      </c>
      <c r="T36" s="131" t="s">
        <v>346</v>
      </c>
      <c r="U36" s="337" t="s">
        <v>346</v>
      </c>
      <c r="V36" s="337">
        <v>2392</v>
      </c>
      <c r="W36" s="337" t="s">
        <v>346</v>
      </c>
      <c r="X36" s="131" t="s">
        <v>346</v>
      </c>
      <c r="Y36" s="337" t="s">
        <v>346</v>
      </c>
      <c r="Z36" s="337" t="s">
        <v>346</v>
      </c>
      <c r="AA36" s="337" t="s">
        <v>346</v>
      </c>
      <c r="AB36" s="131" t="s">
        <v>346</v>
      </c>
      <c r="AC36" s="337" t="s">
        <v>346</v>
      </c>
      <c r="AD36" s="337">
        <f t="shared" si="0"/>
        <v>2392</v>
      </c>
      <c r="AE36" s="337" t="s">
        <v>346</v>
      </c>
      <c r="AF36" s="131" t="s">
        <v>346</v>
      </c>
    </row>
    <row r="37" spans="1:32" s="248" customFormat="1" ht="34.5" customHeight="1">
      <c r="A37" s="249"/>
      <c r="B37" s="535" t="s">
        <v>197</v>
      </c>
      <c r="C37" s="536"/>
      <c r="D37" s="536"/>
      <c r="E37" s="536"/>
      <c r="F37" s="536"/>
      <c r="G37" s="536"/>
      <c r="H37" s="536"/>
      <c r="I37" s="536"/>
      <c r="J37" s="536"/>
      <c r="K37" s="536"/>
      <c r="L37" s="537"/>
      <c r="M37" s="337" t="s">
        <v>346</v>
      </c>
      <c r="N37" s="337" t="s">
        <v>346</v>
      </c>
      <c r="O37" s="337" t="s">
        <v>346</v>
      </c>
      <c r="P37" s="131" t="s">
        <v>346</v>
      </c>
      <c r="Q37" s="337" t="s">
        <v>346</v>
      </c>
      <c r="R37" s="337" t="s">
        <v>346</v>
      </c>
      <c r="S37" s="337" t="s">
        <v>346</v>
      </c>
      <c r="T37" s="131" t="s">
        <v>346</v>
      </c>
      <c r="U37" s="337" t="s">
        <v>346</v>
      </c>
      <c r="V37" s="337" t="s">
        <v>346</v>
      </c>
      <c r="W37" s="337" t="s">
        <v>346</v>
      </c>
      <c r="X37" s="131" t="s">
        <v>346</v>
      </c>
      <c r="Y37" s="337" t="s">
        <v>346</v>
      </c>
      <c r="Z37" s="337" t="s">
        <v>346</v>
      </c>
      <c r="AA37" s="337" t="s">
        <v>346</v>
      </c>
      <c r="AB37" s="131" t="s">
        <v>346</v>
      </c>
      <c r="AC37" s="337" t="s">
        <v>346</v>
      </c>
      <c r="AD37" s="337" t="s">
        <v>346</v>
      </c>
      <c r="AE37" s="337" t="s">
        <v>346</v>
      </c>
      <c r="AF37" s="131" t="s">
        <v>346</v>
      </c>
    </row>
    <row r="38" spans="1:32" s="248" customFormat="1" ht="20.100000000000001" customHeight="1">
      <c r="A38" s="249"/>
      <c r="B38" s="538"/>
      <c r="C38" s="539"/>
      <c r="D38" s="539"/>
      <c r="E38" s="539"/>
      <c r="F38" s="539"/>
      <c r="G38" s="539"/>
      <c r="H38" s="539"/>
      <c r="I38" s="539"/>
      <c r="J38" s="539"/>
      <c r="K38" s="539"/>
      <c r="L38" s="540"/>
      <c r="M38" s="337"/>
      <c r="N38" s="337"/>
      <c r="O38" s="337"/>
      <c r="P38" s="131" t="s">
        <v>346</v>
      </c>
      <c r="Q38" s="337" t="s">
        <v>346</v>
      </c>
      <c r="R38" s="337" t="s">
        <v>346</v>
      </c>
      <c r="S38" s="337" t="s">
        <v>346</v>
      </c>
      <c r="T38" s="131" t="s">
        <v>346</v>
      </c>
      <c r="U38" s="337" t="s">
        <v>346</v>
      </c>
      <c r="V38" s="337" t="s">
        <v>346</v>
      </c>
      <c r="W38" s="337" t="s">
        <v>346</v>
      </c>
      <c r="X38" s="131" t="s">
        <v>346</v>
      </c>
      <c r="Y38" s="337" t="s">
        <v>346</v>
      </c>
      <c r="Z38" s="337" t="s">
        <v>346</v>
      </c>
      <c r="AA38" s="337" t="s">
        <v>346</v>
      </c>
      <c r="AB38" s="131" t="s">
        <v>346</v>
      </c>
      <c r="AC38" s="337" t="s">
        <v>346</v>
      </c>
      <c r="AD38" s="337" t="s">
        <v>346</v>
      </c>
      <c r="AE38" s="337" t="s">
        <v>346</v>
      </c>
      <c r="AF38" s="131" t="s">
        <v>346</v>
      </c>
    </row>
    <row r="39" spans="1:32" ht="20.100000000000001" customHeight="1">
      <c r="A39" s="84"/>
      <c r="B39" s="534"/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337"/>
      <c r="N39" s="337"/>
      <c r="O39" s="337">
        <f>N39-M39</f>
        <v>0</v>
      </c>
      <c r="P39" s="131" t="s">
        <v>346</v>
      </c>
      <c r="Q39" s="337" t="s">
        <v>346</v>
      </c>
      <c r="R39" s="337" t="s">
        <v>346</v>
      </c>
      <c r="S39" s="337" t="s">
        <v>346</v>
      </c>
      <c r="T39" s="131" t="s">
        <v>346</v>
      </c>
      <c r="U39" s="337" t="s">
        <v>346</v>
      </c>
      <c r="V39" s="337" t="s">
        <v>346</v>
      </c>
      <c r="W39" s="337" t="s">
        <v>346</v>
      </c>
      <c r="X39" s="131" t="s">
        <v>346</v>
      </c>
      <c r="Y39" s="337" t="s">
        <v>346</v>
      </c>
      <c r="Z39" s="337" t="s">
        <v>346</v>
      </c>
      <c r="AA39" s="337" t="s">
        <v>346</v>
      </c>
      <c r="AB39" s="131" t="s">
        <v>346</v>
      </c>
      <c r="AC39" s="337">
        <f t="shared" si="0"/>
        <v>0</v>
      </c>
      <c r="AD39" s="337">
        <f t="shared" si="0"/>
        <v>0</v>
      </c>
      <c r="AE39" s="337">
        <f>AD39-AC39</f>
        <v>0</v>
      </c>
      <c r="AF39" s="131" t="s">
        <v>346</v>
      </c>
    </row>
    <row r="40" spans="1:32" ht="24.95" customHeight="1">
      <c r="A40" s="542" t="s">
        <v>44</v>
      </c>
      <c r="B40" s="543"/>
      <c r="C40" s="543"/>
      <c r="D40" s="543"/>
      <c r="E40" s="543"/>
      <c r="F40" s="543"/>
      <c r="G40" s="543"/>
      <c r="H40" s="543"/>
      <c r="I40" s="543"/>
      <c r="J40" s="543"/>
      <c r="K40" s="543"/>
      <c r="L40" s="544"/>
      <c r="M40" s="267">
        <f t="shared" ref="M40:AD40" si="2">SUM(M32:M39)</f>
        <v>0</v>
      </c>
      <c r="N40" s="267">
        <f t="shared" si="2"/>
        <v>0</v>
      </c>
      <c r="O40" s="339">
        <f>SUM(O32:O39)</f>
        <v>0</v>
      </c>
      <c r="P40" s="132" t="s">
        <v>346</v>
      </c>
      <c r="Q40" s="267">
        <f t="shared" si="2"/>
        <v>0</v>
      </c>
      <c r="R40" s="267">
        <f t="shared" si="2"/>
        <v>0</v>
      </c>
      <c r="S40" s="339" t="s">
        <v>346</v>
      </c>
      <c r="T40" s="132" t="s">
        <v>346</v>
      </c>
      <c r="U40" s="267">
        <f t="shared" si="2"/>
        <v>202</v>
      </c>
      <c r="V40" s="267">
        <f t="shared" si="2"/>
        <v>12884</v>
      </c>
      <c r="W40" s="339">
        <f>SUM(W32:W39)</f>
        <v>8639</v>
      </c>
      <c r="X40" s="132">
        <f>V40/U40*100</f>
        <v>6378.2178217821784</v>
      </c>
      <c r="Y40" s="267">
        <f t="shared" si="2"/>
        <v>0</v>
      </c>
      <c r="Z40" s="267">
        <f t="shared" si="2"/>
        <v>5911</v>
      </c>
      <c r="AA40" s="339" t="s">
        <v>346</v>
      </c>
      <c r="AB40" s="132" t="s">
        <v>346</v>
      </c>
      <c r="AC40" s="267">
        <f t="shared" si="2"/>
        <v>202</v>
      </c>
      <c r="AD40" s="267">
        <f t="shared" si="2"/>
        <v>18795</v>
      </c>
      <c r="AE40" s="339">
        <f>SUM(AE32:AE39)</f>
        <v>14833</v>
      </c>
      <c r="AF40" s="132">
        <f>AD40/AC40*100</f>
        <v>9304.4554455445541</v>
      </c>
    </row>
    <row r="41" spans="1:32" ht="24.95" customHeight="1">
      <c r="A41" s="535" t="s">
        <v>45</v>
      </c>
      <c r="B41" s="536"/>
      <c r="C41" s="536"/>
      <c r="D41" s="536"/>
      <c r="E41" s="536"/>
      <c r="F41" s="536"/>
      <c r="G41" s="536"/>
      <c r="H41" s="536"/>
      <c r="I41" s="536"/>
      <c r="J41" s="536"/>
      <c r="K41" s="536"/>
      <c r="L41" s="537"/>
      <c r="M41" s="340">
        <f>M40/AC40*100</f>
        <v>0</v>
      </c>
      <c r="N41" s="340">
        <f>N40/AD40*100</f>
        <v>0</v>
      </c>
      <c r="O41" s="131"/>
      <c r="P41" s="131"/>
      <c r="Q41" s="340">
        <f>Q40/AC40*100</f>
        <v>0</v>
      </c>
      <c r="R41" s="340">
        <f>R40/AD40*100</f>
        <v>0</v>
      </c>
      <c r="S41" s="131"/>
      <c r="T41" s="131"/>
      <c r="U41" s="340">
        <f>U40/AC40*100</f>
        <v>100</v>
      </c>
      <c r="V41" s="340">
        <f>V40/AD40*100</f>
        <v>68.550146315509437</v>
      </c>
      <c r="W41" s="131"/>
      <c r="X41" s="131"/>
      <c r="Y41" s="340">
        <f>Y40/AC40*100</f>
        <v>0</v>
      </c>
      <c r="Z41" s="340">
        <f>Z40/AD40*100</f>
        <v>31.449853684490559</v>
      </c>
      <c r="AA41" s="131"/>
      <c r="AB41" s="131"/>
      <c r="AC41" s="340">
        <f>SUM(M41,Q41,U41,Y41)</f>
        <v>100</v>
      </c>
      <c r="AD41" s="340">
        <f>SUM(N41,R41,V41,Z41)</f>
        <v>100</v>
      </c>
      <c r="AE41" s="131"/>
      <c r="AF41" s="131"/>
    </row>
    <row r="42" spans="1:32" ht="15" customHeight="1">
      <c r="A42" s="16"/>
      <c r="B42" s="16"/>
      <c r="C42" s="16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32" ht="15" customHeight="1">
      <c r="A43" s="16"/>
      <c r="B43" s="16"/>
      <c r="C43" s="16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32" s="36" customFormat="1" ht="31.5" customHeight="1">
      <c r="C44" s="250" t="s">
        <v>456</v>
      </c>
    </row>
    <row r="45" spans="1:32" s="67" customFormat="1">
      <c r="A45" s="2"/>
      <c r="B45" s="2"/>
      <c r="C45" s="2"/>
      <c r="D45" s="2"/>
      <c r="E45" s="2"/>
      <c r="F45" s="2"/>
      <c r="G45" s="2"/>
      <c r="H45" s="2"/>
      <c r="I45" s="2"/>
      <c r="J45" s="2"/>
      <c r="L45" s="2"/>
      <c r="AD45" s="525"/>
      <c r="AE45" s="525"/>
      <c r="AF45" s="525"/>
    </row>
    <row r="46" spans="1:32" s="68" customFormat="1" ht="34.5" customHeight="1">
      <c r="A46" s="370" t="s">
        <v>41</v>
      </c>
      <c r="B46" s="419" t="s">
        <v>171</v>
      </c>
      <c r="C46" s="421"/>
      <c r="D46" s="372" t="s">
        <v>173</v>
      </c>
      <c r="E46" s="372"/>
      <c r="F46" s="372" t="s">
        <v>119</v>
      </c>
      <c r="G46" s="372"/>
      <c r="H46" s="372" t="s">
        <v>265</v>
      </c>
      <c r="I46" s="372"/>
      <c r="J46" s="372" t="s">
        <v>266</v>
      </c>
      <c r="K46" s="372"/>
      <c r="L46" s="372" t="s">
        <v>291</v>
      </c>
      <c r="M46" s="372"/>
      <c r="N46" s="372"/>
      <c r="O46" s="372"/>
      <c r="P46" s="372"/>
      <c r="Q46" s="372"/>
      <c r="R46" s="372"/>
      <c r="S46" s="372"/>
      <c r="T46" s="372"/>
      <c r="U46" s="372"/>
      <c r="V46" s="372" t="s">
        <v>172</v>
      </c>
      <c r="W46" s="372"/>
      <c r="X46" s="372"/>
      <c r="Y46" s="372"/>
      <c r="Z46" s="372"/>
      <c r="AA46" s="372" t="s">
        <v>271</v>
      </c>
      <c r="AB46" s="372"/>
      <c r="AC46" s="372"/>
      <c r="AD46" s="372"/>
      <c r="AE46" s="372"/>
      <c r="AF46" s="372"/>
    </row>
    <row r="47" spans="1:32" s="68" customFormat="1" ht="52.5" customHeight="1">
      <c r="A47" s="370"/>
      <c r="B47" s="445"/>
      <c r="C47" s="447"/>
      <c r="D47" s="372"/>
      <c r="E47" s="372"/>
      <c r="F47" s="372"/>
      <c r="G47" s="372"/>
      <c r="H47" s="372"/>
      <c r="I47" s="372"/>
      <c r="J47" s="372"/>
      <c r="K47" s="372"/>
      <c r="L47" s="372" t="s">
        <v>160</v>
      </c>
      <c r="M47" s="372"/>
      <c r="N47" s="372" t="s">
        <v>164</v>
      </c>
      <c r="O47" s="372"/>
      <c r="P47" s="372" t="s">
        <v>165</v>
      </c>
      <c r="Q47" s="372"/>
      <c r="R47" s="372"/>
      <c r="S47" s="372"/>
      <c r="T47" s="372"/>
      <c r="U47" s="372"/>
      <c r="V47" s="372"/>
      <c r="W47" s="372"/>
      <c r="X47" s="372"/>
      <c r="Y47" s="372"/>
      <c r="Z47" s="372"/>
      <c r="AA47" s="372"/>
      <c r="AB47" s="372"/>
      <c r="AC47" s="372"/>
      <c r="AD47" s="372"/>
      <c r="AE47" s="372"/>
      <c r="AF47" s="372"/>
    </row>
    <row r="48" spans="1:32" s="69" customFormat="1" ht="82.5" customHeight="1">
      <c r="A48" s="370"/>
      <c r="B48" s="422"/>
      <c r="C48" s="424"/>
      <c r="D48" s="372"/>
      <c r="E48" s="372"/>
      <c r="F48" s="372"/>
      <c r="G48" s="372"/>
      <c r="H48" s="372"/>
      <c r="I48" s="372"/>
      <c r="J48" s="372"/>
      <c r="K48" s="372"/>
      <c r="L48" s="372"/>
      <c r="M48" s="372"/>
      <c r="N48" s="372"/>
      <c r="O48" s="372"/>
      <c r="P48" s="372" t="s">
        <v>161</v>
      </c>
      <c r="Q48" s="372"/>
      <c r="R48" s="372" t="s">
        <v>162</v>
      </c>
      <c r="S48" s="372"/>
      <c r="T48" s="372" t="s">
        <v>163</v>
      </c>
      <c r="U48" s="372"/>
      <c r="V48" s="372"/>
      <c r="W48" s="372"/>
      <c r="X48" s="372"/>
      <c r="Y48" s="372"/>
      <c r="Z48" s="372"/>
      <c r="AA48" s="372"/>
      <c r="AB48" s="372"/>
      <c r="AC48" s="372"/>
      <c r="AD48" s="372"/>
      <c r="AE48" s="372"/>
      <c r="AF48" s="372"/>
    </row>
    <row r="49" spans="1:32" s="68" customFormat="1" ht="18.75" customHeight="1">
      <c r="A49" s="58">
        <v>1</v>
      </c>
      <c r="B49" s="400">
        <v>2</v>
      </c>
      <c r="C49" s="402"/>
      <c r="D49" s="372">
        <v>3</v>
      </c>
      <c r="E49" s="372"/>
      <c r="F49" s="372">
        <v>4</v>
      </c>
      <c r="G49" s="372"/>
      <c r="H49" s="372">
        <v>5</v>
      </c>
      <c r="I49" s="372"/>
      <c r="J49" s="372">
        <v>6</v>
      </c>
      <c r="K49" s="372"/>
      <c r="L49" s="400">
        <v>7</v>
      </c>
      <c r="M49" s="402"/>
      <c r="N49" s="400">
        <v>8</v>
      </c>
      <c r="O49" s="402"/>
      <c r="P49" s="372">
        <v>9</v>
      </c>
      <c r="Q49" s="372"/>
      <c r="R49" s="370">
        <v>10</v>
      </c>
      <c r="S49" s="370"/>
      <c r="T49" s="372">
        <v>11</v>
      </c>
      <c r="U49" s="372"/>
      <c r="V49" s="372">
        <v>12</v>
      </c>
      <c r="W49" s="372"/>
      <c r="X49" s="372"/>
      <c r="Y49" s="372"/>
      <c r="Z49" s="372"/>
      <c r="AA49" s="372">
        <v>13</v>
      </c>
      <c r="AB49" s="372"/>
      <c r="AC49" s="372"/>
      <c r="AD49" s="372"/>
      <c r="AE49" s="372"/>
      <c r="AF49" s="372"/>
    </row>
    <row r="50" spans="1:32" s="68" customFormat="1" ht="20.100000000000001" customHeight="1">
      <c r="A50" s="82"/>
      <c r="B50" s="454"/>
      <c r="C50" s="455"/>
      <c r="D50" s="456"/>
      <c r="E50" s="456"/>
      <c r="F50" s="457"/>
      <c r="G50" s="457"/>
      <c r="H50" s="457"/>
      <c r="I50" s="457"/>
      <c r="J50" s="457"/>
      <c r="K50" s="457"/>
      <c r="L50" s="468"/>
      <c r="M50" s="469"/>
      <c r="N50" s="462">
        <f t="shared" ref="N50:N56" si="3">SUM(P50,R50,T50)</f>
        <v>0</v>
      </c>
      <c r="O50" s="463"/>
      <c r="P50" s="457"/>
      <c r="Q50" s="457"/>
      <c r="R50" s="457"/>
      <c r="S50" s="457"/>
      <c r="T50" s="457"/>
      <c r="U50" s="457"/>
      <c r="V50" s="464"/>
      <c r="W50" s="464"/>
      <c r="X50" s="464"/>
      <c r="Y50" s="464"/>
      <c r="Z50" s="464"/>
      <c r="AA50" s="467"/>
      <c r="AB50" s="467"/>
      <c r="AC50" s="467"/>
      <c r="AD50" s="467"/>
      <c r="AE50" s="467"/>
      <c r="AF50" s="467"/>
    </row>
    <row r="51" spans="1:32" s="68" customFormat="1" ht="20.100000000000001" customHeight="1">
      <c r="A51" s="82"/>
      <c r="B51" s="454"/>
      <c r="C51" s="455"/>
      <c r="D51" s="456"/>
      <c r="E51" s="456"/>
      <c r="F51" s="457"/>
      <c r="G51" s="457"/>
      <c r="H51" s="457"/>
      <c r="I51" s="457"/>
      <c r="J51" s="457"/>
      <c r="K51" s="457"/>
      <c r="L51" s="468"/>
      <c r="M51" s="469"/>
      <c r="N51" s="462">
        <f t="shared" si="3"/>
        <v>0</v>
      </c>
      <c r="O51" s="463"/>
      <c r="P51" s="457"/>
      <c r="Q51" s="457"/>
      <c r="R51" s="457"/>
      <c r="S51" s="457"/>
      <c r="T51" s="457"/>
      <c r="U51" s="457"/>
      <c r="V51" s="464"/>
      <c r="W51" s="464"/>
      <c r="X51" s="464"/>
      <c r="Y51" s="464"/>
      <c r="Z51" s="464"/>
      <c r="AA51" s="467"/>
      <c r="AB51" s="467"/>
      <c r="AC51" s="467"/>
      <c r="AD51" s="467"/>
      <c r="AE51" s="467"/>
      <c r="AF51" s="467"/>
    </row>
    <row r="52" spans="1:32" s="68" customFormat="1" ht="20.100000000000001" customHeight="1">
      <c r="A52" s="82"/>
      <c r="B52" s="454"/>
      <c r="C52" s="455"/>
      <c r="D52" s="456"/>
      <c r="E52" s="456"/>
      <c r="F52" s="457"/>
      <c r="G52" s="457"/>
      <c r="H52" s="457"/>
      <c r="I52" s="457"/>
      <c r="J52" s="457"/>
      <c r="K52" s="457"/>
      <c r="L52" s="468"/>
      <c r="M52" s="469"/>
      <c r="N52" s="462">
        <f t="shared" si="3"/>
        <v>0</v>
      </c>
      <c r="O52" s="463"/>
      <c r="P52" s="457"/>
      <c r="Q52" s="457"/>
      <c r="R52" s="457"/>
      <c r="S52" s="457"/>
      <c r="T52" s="457"/>
      <c r="U52" s="457"/>
      <c r="V52" s="464"/>
      <c r="W52" s="464"/>
      <c r="X52" s="464"/>
      <c r="Y52" s="464"/>
      <c r="Z52" s="464"/>
      <c r="AA52" s="467"/>
      <c r="AB52" s="467"/>
      <c r="AC52" s="467"/>
      <c r="AD52" s="467"/>
      <c r="AE52" s="467"/>
      <c r="AF52" s="467"/>
    </row>
    <row r="53" spans="1:32" s="68" customFormat="1" ht="20.100000000000001" customHeight="1">
      <c r="A53" s="82"/>
      <c r="B53" s="454"/>
      <c r="C53" s="455"/>
      <c r="D53" s="456"/>
      <c r="E53" s="456"/>
      <c r="F53" s="457"/>
      <c r="G53" s="457"/>
      <c r="H53" s="457"/>
      <c r="I53" s="457"/>
      <c r="J53" s="457"/>
      <c r="K53" s="457"/>
      <c r="L53" s="468"/>
      <c r="M53" s="469"/>
      <c r="N53" s="462">
        <f t="shared" si="3"/>
        <v>0</v>
      </c>
      <c r="O53" s="463"/>
      <c r="P53" s="457"/>
      <c r="Q53" s="457"/>
      <c r="R53" s="457"/>
      <c r="S53" s="457"/>
      <c r="T53" s="457"/>
      <c r="U53" s="457"/>
      <c r="V53" s="464"/>
      <c r="W53" s="464"/>
      <c r="X53" s="464"/>
      <c r="Y53" s="464"/>
      <c r="Z53" s="464"/>
      <c r="AA53" s="467"/>
      <c r="AB53" s="467"/>
      <c r="AC53" s="467"/>
      <c r="AD53" s="467"/>
      <c r="AE53" s="467"/>
      <c r="AF53" s="467"/>
    </row>
    <row r="54" spans="1:32" s="68" customFormat="1" ht="20.100000000000001" customHeight="1">
      <c r="A54" s="82"/>
      <c r="B54" s="454"/>
      <c r="C54" s="455"/>
      <c r="D54" s="456"/>
      <c r="E54" s="456"/>
      <c r="F54" s="457"/>
      <c r="G54" s="457"/>
      <c r="H54" s="457"/>
      <c r="I54" s="457"/>
      <c r="J54" s="457"/>
      <c r="K54" s="457"/>
      <c r="L54" s="468"/>
      <c r="M54" s="469"/>
      <c r="N54" s="462">
        <f t="shared" si="3"/>
        <v>0</v>
      </c>
      <c r="O54" s="463"/>
      <c r="P54" s="457"/>
      <c r="Q54" s="457"/>
      <c r="R54" s="457"/>
      <c r="S54" s="457"/>
      <c r="T54" s="457"/>
      <c r="U54" s="457"/>
      <c r="V54" s="464"/>
      <c r="W54" s="464"/>
      <c r="X54" s="464"/>
      <c r="Y54" s="464"/>
      <c r="Z54" s="464"/>
      <c r="AA54" s="467"/>
      <c r="AB54" s="467"/>
      <c r="AC54" s="467"/>
      <c r="AD54" s="467"/>
      <c r="AE54" s="467"/>
      <c r="AF54" s="467"/>
    </row>
    <row r="55" spans="1:32" s="68" customFormat="1" ht="20.100000000000001" customHeight="1">
      <c r="A55" s="82"/>
      <c r="B55" s="454"/>
      <c r="C55" s="455"/>
      <c r="D55" s="456"/>
      <c r="E55" s="456"/>
      <c r="F55" s="457"/>
      <c r="G55" s="457"/>
      <c r="H55" s="457"/>
      <c r="I55" s="457"/>
      <c r="J55" s="457"/>
      <c r="K55" s="457"/>
      <c r="L55" s="468"/>
      <c r="M55" s="469"/>
      <c r="N55" s="462">
        <f t="shared" si="3"/>
        <v>0</v>
      </c>
      <c r="O55" s="463"/>
      <c r="P55" s="457"/>
      <c r="Q55" s="457"/>
      <c r="R55" s="457"/>
      <c r="S55" s="457"/>
      <c r="T55" s="457"/>
      <c r="U55" s="457"/>
      <c r="V55" s="464"/>
      <c r="W55" s="464"/>
      <c r="X55" s="464"/>
      <c r="Y55" s="464"/>
      <c r="Z55" s="464"/>
      <c r="AA55" s="467"/>
      <c r="AB55" s="467"/>
      <c r="AC55" s="467"/>
      <c r="AD55" s="467"/>
      <c r="AE55" s="467"/>
      <c r="AF55" s="467"/>
    </row>
    <row r="56" spans="1:32" s="68" customFormat="1" ht="20.100000000000001" customHeight="1">
      <c r="A56" s="82"/>
      <c r="B56" s="454"/>
      <c r="C56" s="455"/>
      <c r="D56" s="456"/>
      <c r="E56" s="456"/>
      <c r="F56" s="457"/>
      <c r="G56" s="457"/>
      <c r="H56" s="457"/>
      <c r="I56" s="457"/>
      <c r="J56" s="457"/>
      <c r="K56" s="457"/>
      <c r="L56" s="468"/>
      <c r="M56" s="469"/>
      <c r="N56" s="462">
        <f t="shared" si="3"/>
        <v>0</v>
      </c>
      <c r="O56" s="463"/>
      <c r="P56" s="457"/>
      <c r="Q56" s="457"/>
      <c r="R56" s="457"/>
      <c r="S56" s="457"/>
      <c r="T56" s="457"/>
      <c r="U56" s="457"/>
      <c r="V56" s="464"/>
      <c r="W56" s="464"/>
      <c r="X56" s="464"/>
      <c r="Y56" s="464"/>
      <c r="Z56" s="464"/>
      <c r="AA56" s="467"/>
      <c r="AB56" s="467"/>
      <c r="AC56" s="467"/>
      <c r="AD56" s="467"/>
      <c r="AE56" s="467"/>
      <c r="AF56" s="467"/>
    </row>
    <row r="57" spans="1:32" s="68" customFormat="1" ht="24.95" customHeight="1">
      <c r="A57" s="459" t="s">
        <v>44</v>
      </c>
      <c r="B57" s="460"/>
      <c r="C57" s="460"/>
      <c r="D57" s="460"/>
      <c r="E57" s="461"/>
      <c r="F57" s="458">
        <f>SUM(F50:F56)</f>
        <v>0</v>
      </c>
      <c r="G57" s="458"/>
      <c r="H57" s="458">
        <f>SUM(H50:H56)</f>
        <v>0</v>
      </c>
      <c r="I57" s="458"/>
      <c r="J57" s="458">
        <f>SUM(J50:J56)</f>
        <v>0</v>
      </c>
      <c r="K57" s="458"/>
      <c r="L57" s="458">
        <f>SUM(L50:L56)</f>
        <v>0</v>
      </c>
      <c r="M57" s="458"/>
      <c r="N57" s="458">
        <f>SUM(N50:N56)</f>
        <v>0</v>
      </c>
      <c r="O57" s="458"/>
      <c r="P57" s="458">
        <f>SUM(P50:P56)</f>
        <v>0</v>
      </c>
      <c r="Q57" s="458"/>
      <c r="R57" s="458">
        <f>SUM(R50:R56)</f>
        <v>0</v>
      </c>
      <c r="S57" s="458"/>
      <c r="T57" s="458">
        <f>SUM(T50:T56)</f>
        <v>0</v>
      </c>
      <c r="U57" s="458"/>
      <c r="V57" s="465"/>
      <c r="W57" s="465"/>
      <c r="X57" s="465"/>
      <c r="Y57" s="465"/>
      <c r="Z57" s="465"/>
      <c r="AA57" s="466"/>
      <c r="AB57" s="466"/>
      <c r="AC57" s="466"/>
      <c r="AD57" s="466"/>
      <c r="AE57" s="466"/>
      <c r="AF57" s="466"/>
    </row>
    <row r="58" spans="1:32" ht="15" customHeight="1">
      <c r="A58" s="16"/>
      <c r="B58" s="16"/>
      <c r="C58" s="16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32" ht="15" customHeight="1">
      <c r="A59" s="16"/>
      <c r="B59" s="16"/>
      <c r="C59" s="16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32" ht="15" customHeight="1">
      <c r="A60" s="16"/>
      <c r="B60" s="16"/>
      <c r="C60" s="16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32" ht="15" customHeight="1">
      <c r="A61" s="16"/>
      <c r="B61" s="16"/>
      <c r="C61" s="16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32" ht="15" customHeight="1">
      <c r="A62" s="16"/>
      <c r="B62" s="245" t="s">
        <v>158</v>
      </c>
      <c r="C62" s="245"/>
      <c r="D62" s="369" t="s">
        <v>457</v>
      </c>
      <c r="E62" s="369"/>
      <c r="F62" s="369"/>
      <c r="G62" s="369"/>
      <c r="H62" s="369"/>
      <c r="I62" s="369"/>
      <c r="J62" s="369"/>
      <c r="K62" s="18"/>
      <c r="L62" s="18"/>
      <c r="M62" s="269" t="s">
        <v>159</v>
      </c>
      <c r="N62" s="269"/>
      <c r="O62" s="545" t="s">
        <v>493</v>
      </c>
      <c r="P62" s="269"/>
      <c r="Q62" s="269"/>
      <c r="R62" s="450" t="s">
        <v>379</v>
      </c>
      <c r="S62" s="450"/>
      <c r="T62" s="450"/>
      <c r="U62" s="450"/>
      <c r="V62" s="18"/>
      <c r="W62" s="359" t="s">
        <v>159</v>
      </c>
      <c r="X62" s="359"/>
      <c r="Y62" s="359"/>
      <c r="Z62" s="359"/>
      <c r="AA62" s="359"/>
    </row>
    <row r="63" spans="1:32" s="4" customFormat="1">
      <c r="B63" s="248"/>
      <c r="C63" s="248"/>
      <c r="D63" s="344" t="s">
        <v>57</v>
      </c>
      <c r="E63" s="344"/>
      <c r="F63" s="344"/>
      <c r="G63" s="344"/>
      <c r="H63" s="344"/>
      <c r="I63" s="344"/>
      <c r="J63" s="344"/>
      <c r="K63" s="36"/>
      <c r="L63" s="36"/>
      <c r="M63" s="344" t="s">
        <v>58</v>
      </c>
      <c r="N63" s="344"/>
      <c r="O63" s="344"/>
      <c r="P63" s="344"/>
      <c r="Q63" s="344"/>
      <c r="R63" s="344" t="s">
        <v>452</v>
      </c>
      <c r="S63" s="344"/>
      <c r="T63" s="344"/>
      <c r="U63" s="344"/>
      <c r="V63" s="2"/>
      <c r="W63" s="359"/>
      <c r="X63" s="359"/>
      <c r="Y63" s="359"/>
      <c r="Z63" s="359"/>
      <c r="AA63" s="359"/>
    </row>
    <row r="64" spans="1:32" s="4" customFormat="1">
      <c r="F64" s="24"/>
      <c r="G64" s="24"/>
      <c r="H64" s="24"/>
      <c r="I64" s="24"/>
      <c r="J64" s="24"/>
      <c r="K64" s="24"/>
      <c r="L64" s="24"/>
      <c r="Q64" s="24"/>
      <c r="R64" s="24"/>
      <c r="S64" s="24"/>
      <c r="T64" s="24"/>
      <c r="X64" s="24"/>
      <c r="Y64" s="24"/>
      <c r="Z64" s="24"/>
      <c r="AA64" s="24"/>
    </row>
    <row r="65" spans="3:22">
      <c r="C65" s="32"/>
      <c r="D65" s="32"/>
      <c r="E65" s="32"/>
      <c r="F65" s="32"/>
      <c r="G65" s="32"/>
      <c r="H65" s="32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32"/>
      <c r="V65" s="32"/>
    </row>
    <row r="66" spans="3:22"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</row>
    <row r="67" spans="3:22">
      <c r="C67" s="33"/>
    </row>
    <row r="70" spans="3:22" ht="19.5">
      <c r="C70" s="34"/>
    </row>
    <row r="71" spans="3:22" ht="19.5">
      <c r="C71" s="34"/>
    </row>
    <row r="72" spans="3:22" ht="19.5">
      <c r="C72" s="34"/>
    </row>
    <row r="73" spans="3:22" ht="19.5">
      <c r="C73" s="34"/>
    </row>
    <row r="74" spans="3:22" ht="19.5">
      <c r="C74" s="34"/>
    </row>
    <row r="75" spans="3:22" ht="19.5">
      <c r="C75" s="34"/>
    </row>
    <row r="76" spans="3:22" ht="19.5">
      <c r="C76" s="34"/>
    </row>
  </sheetData>
  <mergeCells count="288">
    <mergeCell ref="D50:E50"/>
    <mergeCell ref="L47:M48"/>
    <mergeCell ref="B33:L33"/>
    <mergeCell ref="M29:M30"/>
    <mergeCell ref="N29:N30"/>
    <mergeCell ref="B31:L31"/>
    <mergeCell ref="A40:L40"/>
    <mergeCell ref="T49:U49"/>
    <mergeCell ref="H52:I52"/>
    <mergeCell ref="T50:U50"/>
    <mergeCell ref="T51:U51"/>
    <mergeCell ref="P51:Q51"/>
    <mergeCell ref="P52:Q52"/>
    <mergeCell ref="F51:G51"/>
    <mergeCell ref="A41:L41"/>
    <mergeCell ref="A46:A48"/>
    <mergeCell ref="B49:C49"/>
    <mergeCell ref="D49:E49"/>
    <mergeCell ref="H49:I49"/>
    <mergeCell ref="J46:K48"/>
    <mergeCell ref="H46:I48"/>
    <mergeCell ref="L50:M50"/>
    <mergeCell ref="P49:Q49"/>
    <mergeCell ref="B46:C48"/>
    <mergeCell ref="F50:G50"/>
    <mergeCell ref="AA29:AA30"/>
    <mergeCell ref="V46:Z48"/>
    <mergeCell ref="B35:L35"/>
    <mergeCell ref="B36:L36"/>
    <mergeCell ref="B37:L37"/>
    <mergeCell ref="B38:L38"/>
    <mergeCell ref="D62:J62"/>
    <mergeCell ref="D63:J63"/>
    <mergeCell ref="R62:U62"/>
    <mergeCell ref="T48:U48"/>
    <mergeCell ref="V50:Z50"/>
    <mergeCell ref="H50:I50"/>
    <mergeCell ref="N50:O50"/>
    <mergeCell ref="F46:G48"/>
    <mergeCell ref="T52:U52"/>
    <mergeCell ref="N51:O51"/>
    <mergeCell ref="R54:S54"/>
    <mergeCell ref="R52:S52"/>
    <mergeCell ref="B53:C53"/>
    <mergeCell ref="P47:U47"/>
    <mergeCell ref="P48:Q48"/>
    <mergeCell ref="D46:E48"/>
    <mergeCell ref="R48:S48"/>
    <mergeCell ref="F54:G54"/>
    <mergeCell ref="P50:Q50"/>
    <mergeCell ref="B15:C17"/>
    <mergeCell ref="B19:C19"/>
    <mergeCell ref="H18:O18"/>
    <mergeCell ref="V49:Z49"/>
    <mergeCell ref="AA50:AF50"/>
    <mergeCell ref="AA55:AF55"/>
    <mergeCell ref="AA54:AF54"/>
    <mergeCell ref="AA49:AF49"/>
    <mergeCell ref="U16:W17"/>
    <mergeCell ref="R16:T17"/>
    <mergeCell ref="R15:Z15"/>
    <mergeCell ref="P18:Q18"/>
    <mergeCell ref="B28:L30"/>
    <mergeCell ref="B21:C21"/>
    <mergeCell ref="B22:C22"/>
    <mergeCell ref="B20:C20"/>
    <mergeCell ref="AA51:AF51"/>
    <mergeCell ref="AA53:AF53"/>
    <mergeCell ref="B39:L39"/>
    <mergeCell ref="V51:Z51"/>
    <mergeCell ref="J53:K53"/>
    <mergeCell ref="D52:E52"/>
    <mergeCell ref="AD15:AF17"/>
    <mergeCell ref="H21:O21"/>
    <mergeCell ref="AA23:AC23"/>
    <mergeCell ref="R23:T23"/>
    <mergeCell ref="G6:Q6"/>
    <mergeCell ref="G7:Q7"/>
    <mergeCell ref="G9:Q9"/>
    <mergeCell ref="D55:E55"/>
    <mergeCell ref="AC29:AC30"/>
    <mergeCell ref="AA52:AF52"/>
    <mergeCell ref="AD45:AF45"/>
    <mergeCell ref="AE29:AE30"/>
    <mergeCell ref="AF29:AF30"/>
    <mergeCell ref="L55:M55"/>
    <mergeCell ref="N55:O55"/>
    <mergeCell ref="X10:Z10"/>
    <mergeCell ref="A10:Q10"/>
    <mergeCell ref="U18:W18"/>
    <mergeCell ref="A15:A17"/>
    <mergeCell ref="AD18:AF18"/>
    <mergeCell ref="R19:T19"/>
    <mergeCell ref="A28:A30"/>
    <mergeCell ref="U19:W19"/>
    <mergeCell ref="V29:V30"/>
    <mergeCell ref="X29:X30"/>
    <mergeCell ref="X18:Z18"/>
    <mergeCell ref="D19:G19"/>
    <mergeCell ref="H19:O19"/>
    <mergeCell ref="P19:Q19"/>
    <mergeCell ref="R18:T18"/>
    <mergeCell ref="P20:Q20"/>
    <mergeCell ref="AA15:AC17"/>
    <mergeCell ref="AA9:AC9"/>
    <mergeCell ref="X16:Z17"/>
    <mergeCell ref="D20:G20"/>
    <mergeCell ref="R20:T20"/>
    <mergeCell ref="AA8:AC8"/>
    <mergeCell ref="D9:F9"/>
    <mergeCell ref="H15:O17"/>
    <mergeCell ref="D15:G17"/>
    <mergeCell ref="P15:Q17"/>
    <mergeCell ref="A3:A4"/>
    <mergeCell ref="R9:T9"/>
    <mergeCell ref="B7:C7"/>
    <mergeCell ref="B8:C8"/>
    <mergeCell ref="D8:F8"/>
    <mergeCell ref="B3:C4"/>
    <mergeCell ref="R4:T4"/>
    <mergeCell ref="U4:W4"/>
    <mergeCell ref="R5:T5"/>
    <mergeCell ref="U5:W5"/>
    <mergeCell ref="D5:F5"/>
    <mergeCell ref="B5:C5"/>
    <mergeCell ref="R7:T7"/>
    <mergeCell ref="D7:F7"/>
    <mergeCell ref="U6:W6"/>
    <mergeCell ref="R8:T8"/>
    <mergeCell ref="G5:Q5"/>
    <mergeCell ref="G8:Q8"/>
    <mergeCell ref="U9:W9"/>
    <mergeCell ref="G3:Q4"/>
    <mergeCell ref="D6:F6"/>
    <mergeCell ref="D3:F4"/>
    <mergeCell ref="B6:C6"/>
    <mergeCell ref="B9:C9"/>
    <mergeCell ref="X4:Z4"/>
    <mergeCell ref="X5:Z5"/>
    <mergeCell ref="AD10:AF10"/>
    <mergeCell ref="AD3:AF4"/>
    <mergeCell ref="X9:Z9"/>
    <mergeCell ref="AD8:AF8"/>
    <mergeCell ref="AD7:AF7"/>
    <mergeCell ref="X6:Z6"/>
    <mergeCell ref="AA10:AC10"/>
    <mergeCell ref="AA3:AC4"/>
    <mergeCell ref="AA6:AC6"/>
    <mergeCell ref="R3:Z3"/>
    <mergeCell ref="AD5:AF5"/>
    <mergeCell ref="AD6:AF6"/>
    <mergeCell ref="AD9:AF9"/>
    <mergeCell ref="AA5:AC5"/>
    <mergeCell ref="AA7:AC7"/>
    <mergeCell ref="R10:T10"/>
    <mergeCell ref="U10:W10"/>
    <mergeCell ref="X8:Z8"/>
    <mergeCell ref="U8:W8"/>
    <mergeCell ref="X7:Z7"/>
    <mergeCell ref="R6:T6"/>
    <mergeCell ref="U7:W7"/>
    <mergeCell ref="B18:C18"/>
    <mergeCell ref="AC28:AF28"/>
    <mergeCell ref="U28:X28"/>
    <mergeCell ref="Y28:AB28"/>
    <mergeCell ref="Z27:AB27"/>
    <mergeCell ref="AD27:AF27"/>
    <mergeCell ref="AD22:AF22"/>
    <mergeCell ref="AD21:AF21"/>
    <mergeCell ref="X22:Z22"/>
    <mergeCell ref="AD20:AF20"/>
    <mergeCell ref="AA22:AC22"/>
    <mergeCell ref="AA18:AC18"/>
    <mergeCell ref="U20:W20"/>
    <mergeCell ref="X20:Z20"/>
    <mergeCell ref="X19:Z19"/>
    <mergeCell ref="AA19:AC19"/>
    <mergeCell ref="AA20:AC20"/>
    <mergeCell ref="H20:O20"/>
    <mergeCell ref="D18:G18"/>
    <mergeCell ref="AD19:AF19"/>
    <mergeCell ref="A23:Q23"/>
    <mergeCell ref="D21:G21"/>
    <mergeCell ref="H22:O22"/>
    <mergeCell ref="D22:G22"/>
    <mergeCell ref="P22:Q22"/>
    <mergeCell ref="R49:S49"/>
    <mergeCell ref="N49:O49"/>
    <mergeCell ref="J49:K49"/>
    <mergeCell ref="L49:M49"/>
    <mergeCell ref="B32:L32"/>
    <mergeCell ref="Y29:Y30"/>
    <mergeCell ref="Z29:Z30"/>
    <mergeCell ref="W29:W30"/>
    <mergeCell ref="U29:U30"/>
    <mergeCell ref="O29:O30"/>
    <mergeCell ref="T29:T30"/>
    <mergeCell ref="Q29:Q30"/>
    <mergeCell ref="S29:S30"/>
    <mergeCell ref="AD23:AF23"/>
    <mergeCell ref="P29:P30"/>
    <mergeCell ref="AB29:AB30"/>
    <mergeCell ref="R29:R30"/>
    <mergeCell ref="U22:W22"/>
    <mergeCell ref="F52:G52"/>
    <mergeCell ref="B52:C52"/>
    <mergeCell ref="F53:G53"/>
    <mergeCell ref="X23:Z23"/>
    <mergeCell ref="AA46:AF48"/>
    <mergeCell ref="AD29:AD30"/>
    <mergeCell ref="B34:L34"/>
    <mergeCell ref="AA21:AC21"/>
    <mergeCell ref="L46:U46"/>
    <mergeCell ref="L51:M51"/>
    <mergeCell ref="J52:K52"/>
    <mergeCell ref="J51:K51"/>
    <mergeCell ref="N47:O48"/>
    <mergeCell ref="H51:I51"/>
    <mergeCell ref="N52:O52"/>
    <mergeCell ref="R51:S51"/>
    <mergeCell ref="R21:T21"/>
    <mergeCell ref="R22:T22"/>
    <mergeCell ref="M28:P28"/>
    <mergeCell ref="Q28:T28"/>
    <mergeCell ref="P21:Q21"/>
    <mergeCell ref="X21:Z21"/>
    <mergeCell ref="U21:W21"/>
    <mergeCell ref="U23:W23"/>
    <mergeCell ref="P54:Q54"/>
    <mergeCell ref="V54:Z54"/>
    <mergeCell ref="B50:C50"/>
    <mergeCell ref="F49:G49"/>
    <mergeCell ref="H55:I55"/>
    <mergeCell ref="H54:I54"/>
    <mergeCell ref="F55:G55"/>
    <mergeCell ref="J55:K55"/>
    <mergeCell ref="T54:U54"/>
    <mergeCell ref="R53:S53"/>
    <mergeCell ref="B55:C55"/>
    <mergeCell ref="P55:Q55"/>
    <mergeCell ref="J54:K54"/>
    <mergeCell ref="H53:I53"/>
    <mergeCell ref="N53:O53"/>
    <mergeCell ref="L54:M54"/>
    <mergeCell ref="B54:C54"/>
    <mergeCell ref="D54:E54"/>
    <mergeCell ref="D53:E53"/>
    <mergeCell ref="B51:C51"/>
    <mergeCell ref="L52:M52"/>
    <mergeCell ref="L53:M53"/>
    <mergeCell ref="N54:O54"/>
    <mergeCell ref="D51:E51"/>
    <mergeCell ref="W63:AA63"/>
    <mergeCell ref="M63:Q63"/>
    <mergeCell ref="W62:AA62"/>
    <mergeCell ref="T55:U55"/>
    <mergeCell ref="J50:K50"/>
    <mergeCell ref="V55:Z55"/>
    <mergeCell ref="V57:Z57"/>
    <mergeCell ref="F57:G57"/>
    <mergeCell ref="AA57:AF57"/>
    <mergeCell ref="P57:Q57"/>
    <mergeCell ref="T57:U57"/>
    <mergeCell ref="AA56:AF56"/>
    <mergeCell ref="P56:Q56"/>
    <mergeCell ref="V56:Z56"/>
    <mergeCell ref="R57:S57"/>
    <mergeCell ref="P53:Q53"/>
    <mergeCell ref="F56:G56"/>
    <mergeCell ref="L56:M56"/>
    <mergeCell ref="R50:S50"/>
    <mergeCell ref="V53:Z53"/>
    <mergeCell ref="V52:Z52"/>
    <mergeCell ref="R55:S55"/>
    <mergeCell ref="T53:U53"/>
    <mergeCell ref="R63:U63"/>
    <mergeCell ref="B56:C56"/>
    <mergeCell ref="D56:E56"/>
    <mergeCell ref="H56:I56"/>
    <mergeCell ref="T56:U56"/>
    <mergeCell ref="J56:K56"/>
    <mergeCell ref="R56:S56"/>
    <mergeCell ref="J57:K57"/>
    <mergeCell ref="L57:M57"/>
    <mergeCell ref="H57:I57"/>
    <mergeCell ref="A57:E57"/>
    <mergeCell ref="N57:O57"/>
    <mergeCell ref="N56:O56"/>
  </mergeCells>
  <phoneticPr fontId="3" type="noConversion"/>
  <pageMargins left="0.23622047244094491" right="0.23622047244094491" top="1.0236220472440944" bottom="0.78740157480314965" header="0.31496062992125984" footer="0.31496062992125984"/>
  <pageSetup paperSize="9" scale="43" orientation="landscape" verticalDpi="1200" r:id="rId1"/>
  <headerFooter alignWithMargins="0">
    <oddHeader>&amp;C&amp;"Times New Roman,обычный"&amp;16
 &amp;RПродовження табл. 6</oddHeader>
  </headerFooter>
  <ignoredErrors>
    <ignoredError sqref="U23:Z23 AE41:AF41 R10 U10:Z10 R23 M40:N40 F57:U57" formulaRange="1"/>
    <ignoredError sqref="AA41:AB41 O41 M41 P41:Q41 S41:U41 W41:Y41" evalError="1" formulaRange="1"/>
    <ignoredError sqref="AC41:AD41 N41 R41 V41 Z41 AD6:AF10 AD19:AF23 X33" evalError="1"/>
    <ignoredError sqref="AC40:AD40 Q40:R40 Y40:Z40 U40:V40" evalError="1" formula="1" formulaRange="1"/>
    <ignoredError sqref="X40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Осн. фін. пок.</vt:lpstr>
      <vt:lpstr>Інф до звіту</vt:lpstr>
      <vt:lpstr>I. Фін результат</vt:lpstr>
      <vt:lpstr>ІІ. Розр. з бюджетом</vt:lpstr>
      <vt:lpstr>ІІІ. Рух грош. коштів</vt:lpstr>
      <vt:lpstr>IV. Кап. інвестиції</vt:lpstr>
      <vt:lpstr>V Інф щодо отрим та залуч кошт</vt:lpstr>
      <vt:lpstr>6.2. Інша інфо_2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'6.2. Інша інфо_2'!Область_печати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ZKH</cp:lastModifiedBy>
  <cp:lastPrinted>2025-03-31T06:24:16Z</cp:lastPrinted>
  <dcterms:created xsi:type="dcterms:W3CDTF">2003-03-13T16:00:22Z</dcterms:created>
  <dcterms:modified xsi:type="dcterms:W3CDTF">2025-04-18T06:18:51Z</dcterms:modified>
</cp:coreProperties>
</file>